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arcel Pro\Desktop\Franchises\Prix d'achats\"/>
    </mc:Choice>
  </mc:AlternateContent>
  <xr:revisionPtr revIDLastSave="0" documentId="8_{4DF82817-D590-48E5-81A8-9C1091EC426E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RIC" sheetId="1" r:id="rId1"/>
    <sheet name="Intras" sheetId="2" r:id="rId2"/>
    <sheet name="BTE" sheetId="3" r:id="rId3"/>
    <sheet name="Accessoires" sheetId="4" r:id="rId4"/>
    <sheet name="Valo inventaire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" i="5" l="1"/>
  <c r="AC15" i="5"/>
  <c r="AC14" i="5"/>
  <c r="AC13" i="5"/>
  <c r="AC12" i="5"/>
  <c r="AC11" i="5"/>
  <c r="AC10" i="5"/>
  <c r="AC9" i="5"/>
  <c r="AC8" i="5"/>
  <c r="AC7" i="5"/>
  <c r="AC6" i="5"/>
  <c r="AC5" i="5"/>
  <c r="E9" i="5"/>
  <c r="O29" i="1"/>
  <c r="H29" i="1"/>
  <c r="J29" i="1" s="1"/>
  <c r="Q29" i="1" s="1"/>
  <c r="R29" i="1" s="1"/>
  <c r="O25" i="1"/>
  <c r="H25" i="1"/>
  <c r="J25" i="1" s="1"/>
  <c r="W37" i="5"/>
  <c r="W36" i="5"/>
  <c r="W35" i="5"/>
  <c r="W34" i="5"/>
  <c r="W33" i="5"/>
  <c r="W32" i="5"/>
  <c r="W31" i="5"/>
  <c r="W30" i="5"/>
  <c r="W29" i="5"/>
  <c r="AC16" i="5" l="1"/>
  <c r="Q25" i="1"/>
  <c r="R25" i="1" s="1"/>
  <c r="Q20" i="5"/>
  <c r="Q19" i="5"/>
  <c r="Q18" i="5"/>
  <c r="N45" i="3"/>
  <c r="J45" i="3"/>
  <c r="P45" i="3" s="1"/>
  <c r="Q45" i="3" s="1"/>
  <c r="H45" i="3"/>
  <c r="N44" i="3"/>
  <c r="H44" i="3"/>
  <c r="J44" i="3" s="1"/>
  <c r="N43" i="3"/>
  <c r="H43" i="3"/>
  <c r="J43" i="3" s="1"/>
  <c r="P43" i="3" s="1"/>
  <c r="Q43" i="3" s="1"/>
  <c r="K28" i="5"/>
  <c r="K27" i="5"/>
  <c r="K26" i="5"/>
  <c r="N39" i="2"/>
  <c r="J39" i="2"/>
  <c r="H39" i="2"/>
  <c r="N38" i="2"/>
  <c r="H38" i="2"/>
  <c r="J38" i="2" s="1"/>
  <c r="P38" i="2" s="1"/>
  <c r="Q38" i="2" s="1"/>
  <c r="N37" i="2"/>
  <c r="H37" i="2"/>
  <c r="J37" i="2" s="1"/>
  <c r="P37" i="2" s="1"/>
  <c r="Q37" i="2" s="1"/>
  <c r="E48" i="5"/>
  <c r="O26" i="1"/>
  <c r="H26" i="1"/>
  <c r="J26" i="1" s="1"/>
  <c r="Q32" i="5"/>
  <c r="Q34" i="5"/>
  <c r="Q33" i="5"/>
  <c r="N54" i="3"/>
  <c r="N50" i="3"/>
  <c r="N49" i="3"/>
  <c r="N48" i="3"/>
  <c r="H50" i="3"/>
  <c r="J50" i="3" s="1"/>
  <c r="H49" i="3"/>
  <c r="J49" i="3" s="1"/>
  <c r="H48" i="3"/>
  <c r="J48" i="3" s="1"/>
  <c r="W28" i="5"/>
  <c r="O19" i="1"/>
  <c r="H19" i="1"/>
  <c r="J19" i="1" s="1"/>
  <c r="E37" i="5"/>
  <c r="O24" i="1"/>
  <c r="H24" i="1"/>
  <c r="J24" i="1" s="1"/>
  <c r="Q7" i="5"/>
  <c r="Q6" i="5"/>
  <c r="Q5" i="5"/>
  <c r="N31" i="3"/>
  <c r="H31" i="3"/>
  <c r="J31" i="3" s="1"/>
  <c r="N27" i="3"/>
  <c r="H27" i="3"/>
  <c r="J27" i="3" s="1"/>
  <c r="N23" i="3"/>
  <c r="H23" i="3"/>
  <c r="J23" i="3" s="1"/>
  <c r="N21" i="3"/>
  <c r="H21" i="3"/>
  <c r="J21" i="3" s="1"/>
  <c r="K39" i="5"/>
  <c r="K38" i="5"/>
  <c r="N20" i="2"/>
  <c r="H20" i="2"/>
  <c r="J20" i="2" s="1"/>
  <c r="K6" i="5"/>
  <c r="H14" i="2"/>
  <c r="J14" i="2" s="1"/>
  <c r="H12" i="2"/>
  <c r="J12" i="2" s="1"/>
  <c r="E50" i="5"/>
  <c r="E17" i="5"/>
  <c r="E16" i="5"/>
  <c r="E15" i="5"/>
  <c r="E14" i="5"/>
  <c r="E13" i="5"/>
  <c r="E12" i="5"/>
  <c r="E11" i="5"/>
  <c r="E10" i="5"/>
  <c r="E8" i="5"/>
  <c r="E7" i="5"/>
  <c r="E6" i="5"/>
  <c r="E5" i="5"/>
  <c r="H20" i="1"/>
  <c r="J20" i="1" s="1"/>
  <c r="H17" i="1"/>
  <c r="J17" i="1" s="1"/>
  <c r="H15" i="1"/>
  <c r="J15" i="1" s="1"/>
  <c r="H13" i="1"/>
  <c r="J13" i="1" s="1"/>
  <c r="H10" i="1"/>
  <c r="J10" i="1" s="1"/>
  <c r="H31" i="1"/>
  <c r="J31" i="1" s="1"/>
  <c r="H30" i="1"/>
  <c r="J30" i="1" s="1"/>
  <c r="O31" i="1"/>
  <c r="O30" i="1"/>
  <c r="E51" i="5"/>
  <c r="E49" i="5"/>
  <c r="H46" i="1"/>
  <c r="J46" i="1" s="1"/>
  <c r="O46" i="1"/>
  <c r="H47" i="1"/>
  <c r="J47" i="1" s="1"/>
  <c r="O47" i="1"/>
  <c r="H48" i="1"/>
  <c r="J48" i="1" s="1"/>
  <c r="O48" i="1"/>
  <c r="H49" i="1"/>
  <c r="J49" i="1" s="1"/>
  <c r="O49" i="1"/>
  <c r="H50" i="1"/>
  <c r="J50" i="1" s="1"/>
  <c r="O50" i="1"/>
  <c r="H51" i="1"/>
  <c r="J51" i="1" s="1"/>
  <c r="O51" i="1"/>
  <c r="O56" i="1"/>
  <c r="H56" i="1"/>
  <c r="J56" i="1" s="1"/>
  <c r="O55" i="1"/>
  <c r="H55" i="1"/>
  <c r="J55" i="1" s="1"/>
  <c r="W65" i="5"/>
  <c r="W62" i="5"/>
  <c r="W54" i="5"/>
  <c r="W52" i="5"/>
  <c r="W47" i="5"/>
  <c r="W25" i="5"/>
  <c r="W23" i="5"/>
  <c r="W20" i="5"/>
  <c r="W8" i="5"/>
  <c r="K41" i="5"/>
  <c r="K42" i="5"/>
  <c r="N48" i="2"/>
  <c r="H48" i="2"/>
  <c r="J48" i="2" s="1"/>
  <c r="N47" i="2"/>
  <c r="H47" i="2"/>
  <c r="J47" i="2" s="1"/>
  <c r="N46" i="2"/>
  <c r="H46" i="2"/>
  <c r="J46" i="2" s="1"/>
  <c r="Q14" i="5"/>
  <c r="Q15" i="5"/>
  <c r="Q16" i="5"/>
  <c r="Q17" i="5"/>
  <c r="Q21" i="5"/>
  <c r="N40" i="3"/>
  <c r="N41" i="3"/>
  <c r="N42" i="3"/>
  <c r="H40" i="3"/>
  <c r="J40" i="3"/>
  <c r="H41" i="3"/>
  <c r="J41" i="3" s="1"/>
  <c r="H42" i="3"/>
  <c r="J42" i="3" s="1"/>
  <c r="E38" i="5"/>
  <c r="Q26" i="1" l="1"/>
  <c r="R26" i="1" s="1"/>
  <c r="P44" i="3"/>
  <c r="Q44" i="3" s="1"/>
  <c r="P48" i="3"/>
  <c r="Q48" i="3" s="1"/>
  <c r="P49" i="3"/>
  <c r="Q49" i="3" s="1"/>
  <c r="P50" i="3"/>
  <c r="Q50" i="3" s="1"/>
  <c r="P39" i="2"/>
  <c r="Q39" i="2" s="1"/>
  <c r="P31" i="3"/>
  <c r="Q31" i="3" s="1"/>
  <c r="P27" i="3"/>
  <c r="Q27" i="3" s="1"/>
  <c r="Q19" i="1"/>
  <c r="R19" i="1" s="1"/>
  <c r="Q24" i="1"/>
  <c r="R24" i="1" s="1"/>
  <c r="P23" i="3"/>
  <c r="Q23" i="3" s="1"/>
  <c r="P21" i="3"/>
  <c r="Q21" i="3" s="1"/>
  <c r="P40" i="3"/>
  <c r="Q40" i="3" s="1"/>
  <c r="P42" i="3"/>
  <c r="Q42" i="3" s="1"/>
  <c r="P41" i="3"/>
  <c r="Q41" i="3" s="1"/>
  <c r="P20" i="2"/>
  <c r="Q20" i="2" s="1"/>
  <c r="P48" i="2"/>
  <c r="Q48" i="2" s="1"/>
  <c r="P47" i="2"/>
  <c r="Q47" i="2" s="1"/>
  <c r="P46" i="2"/>
  <c r="Q46" i="2" s="1"/>
  <c r="Q48" i="1"/>
  <c r="R48" i="1" s="1"/>
  <c r="Q31" i="1"/>
  <c r="R31" i="1" s="1"/>
  <c r="Q30" i="1"/>
  <c r="R30" i="1" s="1"/>
  <c r="Q55" i="1"/>
  <c r="R55" i="1" s="1"/>
  <c r="Q49" i="1"/>
  <c r="R49" i="1" s="1"/>
  <c r="Q47" i="1"/>
  <c r="R47" i="1" s="1"/>
  <c r="Q50" i="1"/>
  <c r="R50" i="1" s="1"/>
  <c r="Q46" i="1"/>
  <c r="R46" i="1" s="1"/>
  <c r="Q51" i="1"/>
  <c r="R51" i="1" s="1"/>
  <c r="Q56" i="1"/>
  <c r="R56" i="1" s="1"/>
  <c r="Q37" i="5" l="1"/>
  <c r="Q36" i="5"/>
  <c r="Q35" i="5"/>
  <c r="N21" i="2" l="1"/>
  <c r="W42" i="5"/>
  <c r="W61" i="5"/>
  <c r="N31" i="2"/>
  <c r="H31" i="2"/>
  <c r="J31" i="2" s="1"/>
  <c r="H21" i="2"/>
  <c r="J21" i="2" s="1"/>
  <c r="H32" i="3"/>
  <c r="J32" i="3" s="1"/>
  <c r="N32" i="3"/>
  <c r="N24" i="3"/>
  <c r="H24" i="3"/>
  <c r="J24" i="3" s="1"/>
  <c r="W46" i="5"/>
  <c r="K33" i="5"/>
  <c r="N17" i="2"/>
  <c r="H17" i="2"/>
  <c r="J17" i="2" s="1"/>
  <c r="K36" i="5"/>
  <c r="K35" i="5"/>
  <c r="K34" i="5"/>
  <c r="N44" i="2"/>
  <c r="H44" i="2"/>
  <c r="J44" i="2" s="1"/>
  <c r="N43" i="2"/>
  <c r="H43" i="2"/>
  <c r="J43" i="2" s="1"/>
  <c r="N45" i="2"/>
  <c r="H45" i="2"/>
  <c r="J45" i="2" s="1"/>
  <c r="E41" i="5"/>
  <c r="E40" i="5"/>
  <c r="E39" i="5"/>
  <c r="O54" i="1"/>
  <c r="H54" i="1"/>
  <c r="J54" i="1" s="1"/>
  <c r="O53" i="1"/>
  <c r="H53" i="1"/>
  <c r="J53" i="1" s="1"/>
  <c r="O52" i="1"/>
  <c r="H52" i="1"/>
  <c r="J52" i="1" s="1"/>
  <c r="N46" i="3"/>
  <c r="H46" i="3"/>
  <c r="J46" i="3" s="1"/>
  <c r="Q26" i="5"/>
  <c r="Q27" i="5"/>
  <c r="N47" i="3"/>
  <c r="H47" i="3"/>
  <c r="J47" i="3" s="1"/>
  <c r="E45" i="5"/>
  <c r="E46" i="5"/>
  <c r="Q28" i="5"/>
  <c r="N28" i="3"/>
  <c r="H28" i="3"/>
  <c r="J28" i="3" s="1"/>
  <c r="K11" i="5"/>
  <c r="K10" i="5"/>
  <c r="K9" i="5"/>
  <c r="N18" i="2"/>
  <c r="H18" i="2"/>
  <c r="J18" i="2" s="1"/>
  <c r="N26" i="2"/>
  <c r="H26" i="2"/>
  <c r="J26" i="2" s="1"/>
  <c r="N25" i="2"/>
  <c r="H25" i="2"/>
  <c r="J25" i="2" s="1"/>
  <c r="P17" i="2" l="1"/>
  <c r="Q17" i="2" s="1"/>
  <c r="P31" i="2"/>
  <c r="Q31" i="2" s="1"/>
  <c r="P21" i="2"/>
  <c r="Q21" i="2" s="1"/>
  <c r="P32" i="3"/>
  <c r="Q32" i="3" s="1"/>
  <c r="P44" i="2"/>
  <c r="Q44" i="2" s="1"/>
  <c r="P28" i="3"/>
  <c r="Q28" i="3" s="1"/>
  <c r="P24" i="3"/>
  <c r="Q24" i="3" s="1"/>
  <c r="P47" i="3"/>
  <c r="Q47" i="3" s="1"/>
  <c r="P43" i="2"/>
  <c r="Q43" i="2" s="1"/>
  <c r="P45" i="2"/>
  <c r="Q45" i="2" s="1"/>
  <c r="P26" i="2"/>
  <c r="Q26" i="2" s="1"/>
  <c r="Q52" i="1"/>
  <c r="R52" i="1" s="1"/>
  <c r="Q53" i="1"/>
  <c r="R53" i="1" s="1"/>
  <c r="Q54" i="1"/>
  <c r="R54" i="1" s="1"/>
  <c r="P46" i="3"/>
  <c r="Q46" i="3" s="1"/>
  <c r="P25" i="2"/>
  <c r="Q25" i="2" s="1"/>
  <c r="P18" i="2"/>
  <c r="Q18" i="2" s="1"/>
  <c r="W27" i="5" l="1"/>
  <c r="W26" i="5"/>
  <c r="W12" i="5"/>
  <c r="W11" i="5"/>
  <c r="W24" i="5"/>
  <c r="N30" i="2"/>
  <c r="H30" i="2"/>
  <c r="J30" i="2" s="1"/>
  <c r="K19" i="5"/>
  <c r="N33" i="2"/>
  <c r="H33" i="2"/>
  <c r="J33" i="2" s="1"/>
  <c r="N32" i="2"/>
  <c r="H32" i="2"/>
  <c r="J32" i="2" s="1"/>
  <c r="N35" i="2"/>
  <c r="H35" i="2"/>
  <c r="J35" i="2" s="1"/>
  <c r="N34" i="2"/>
  <c r="H34" i="2"/>
  <c r="J34" i="2" s="1"/>
  <c r="H36" i="2"/>
  <c r="J36" i="2" s="1"/>
  <c r="N36" i="2"/>
  <c r="K20" i="5"/>
  <c r="K21" i="5"/>
  <c r="K22" i="5"/>
  <c r="K23" i="5"/>
  <c r="K24" i="5"/>
  <c r="E27" i="5"/>
  <c r="E26" i="5"/>
  <c r="O40" i="1"/>
  <c r="H40" i="1"/>
  <c r="J40" i="1" s="1"/>
  <c r="O39" i="1"/>
  <c r="H39" i="1"/>
  <c r="J39" i="1" s="1"/>
  <c r="E18" i="5"/>
  <c r="E19" i="5"/>
  <c r="O36" i="1"/>
  <c r="O35" i="1"/>
  <c r="H35" i="1"/>
  <c r="J35" i="1" s="1"/>
  <c r="E25" i="5"/>
  <c r="E24" i="5"/>
  <c r="O42" i="1"/>
  <c r="H42" i="1"/>
  <c r="J42" i="1" s="1"/>
  <c r="O41" i="1"/>
  <c r="H41" i="1"/>
  <c r="J41" i="1" s="1"/>
  <c r="O38" i="1"/>
  <c r="E21" i="5"/>
  <c r="O37" i="1"/>
  <c r="H37" i="1"/>
  <c r="J37" i="1" s="1"/>
  <c r="H38" i="1"/>
  <c r="J38" i="1" s="1"/>
  <c r="Q13" i="5"/>
  <c r="E29" i="5"/>
  <c r="E28" i="5"/>
  <c r="O45" i="1"/>
  <c r="H45" i="1"/>
  <c r="J45" i="1" s="1"/>
  <c r="E23" i="5"/>
  <c r="O44" i="1"/>
  <c r="O43" i="1"/>
  <c r="H43" i="1"/>
  <c r="J43" i="1" s="1"/>
  <c r="K40" i="5"/>
  <c r="O17" i="1"/>
  <c r="E47" i="5"/>
  <c r="O20" i="1"/>
  <c r="H19" i="2"/>
  <c r="J19" i="2" s="1"/>
  <c r="O14" i="1"/>
  <c r="N19" i="2"/>
  <c r="O27" i="1"/>
  <c r="O28" i="1"/>
  <c r="O18" i="1"/>
  <c r="H27" i="1"/>
  <c r="J27" i="1" s="1"/>
  <c r="H28" i="1"/>
  <c r="J28" i="1" s="1"/>
  <c r="H18" i="1"/>
  <c r="J18" i="1" s="1"/>
  <c r="K25" i="5"/>
  <c r="W6" i="5"/>
  <c r="W7" i="5"/>
  <c r="W9" i="5"/>
  <c r="W10" i="5"/>
  <c r="W13" i="5"/>
  <c r="W14" i="5"/>
  <c r="W15" i="5"/>
  <c r="W16" i="5"/>
  <c r="W17" i="5"/>
  <c r="W18" i="5"/>
  <c r="W19" i="5"/>
  <c r="W21" i="5"/>
  <c r="W22" i="5"/>
  <c r="W38" i="5"/>
  <c r="W39" i="5"/>
  <c r="W40" i="5"/>
  <c r="W41" i="5"/>
  <c r="W43" i="5"/>
  <c r="W44" i="5"/>
  <c r="W45" i="5"/>
  <c r="W48" i="5"/>
  <c r="W49" i="5"/>
  <c r="W50" i="5"/>
  <c r="W51" i="5"/>
  <c r="W53" i="5"/>
  <c r="W55" i="5"/>
  <c r="W56" i="5"/>
  <c r="W57" i="5"/>
  <c r="W58" i="5"/>
  <c r="W59" i="5"/>
  <c r="W60" i="5"/>
  <c r="W63" i="5"/>
  <c r="W64" i="5"/>
  <c r="W5" i="5"/>
  <c r="Q8" i="5"/>
  <c r="Q9" i="5"/>
  <c r="Q10" i="5"/>
  <c r="Q11" i="5"/>
  <c r="Q12" i="5"/>
  <c r="Q22" i="5"/>
  <c r="Q23" i="5"/>
  <c r="Q24" i="5"/>
  <c r="Q25" i="5"/>
  <c r="Q29" i="5"/>
  <c r="Q30" i="5"/>
  <c r="Q31" i="5"/>
  <c r="Q38" i="5"/>
  <c r="Q39" i="5"/>
  <c r="Q40" i="5"/>
  <c r="Q41" i="5"/>
  <c r="Q42" i="5"/>
  <c r="Q43" i="5"/>
  <c r="E20" i="5"/>
  <c r="E22" i="5"/>
  <c r="E30" i="5"/>
  <c r="E31" i="5"/>
  <c r="E32" i="5"/>
  <c r="E33" i="5"/>
  <c r="E34" i="5"/>
  <c r="E35" i="5"/>
  <c r="E36" i="5"/>
  <c r="E42" i="5"/>
  <c r="E43" i="5"/>
  <c r="E44" i="5"/>
  <c r="K17" i="5"/>
  <c r="K18" i="5"/>
  <c r="K29" i="5"/>
  <c r="K30" i="5"/>
  <c r="K31" i="5"/>
  <c r="K32" i="5"/>
  <c r="K37" i="5"/>
  <c r="K16" i="5"/>
  <c r="N6" i="2"/>
  <c r="H6" i="2"/>
  <c r="J6" i="2" s="1"/>
  <c r="N40" i="2"/>
  <c r="H40" i="2"/>
  <c r="J40" i="2" s="1"/>
  <c r="N41" i="2"/>
  <c r="H41" i="2"/>
  <c r="J41" i="2" s="1"/>
  <c r="H13" i="2"/>
  <c r="J13" i="2" s="1"/>
  <c r="N13" i="2"/>
  <c r="N42" i="2"/>
  <c r="H42" i="2"/>
  <c r="J42" i="2" s="1"/>
  <c r="N9" i="3"/>
  <c r="H9" i="3"/>
  <c r="J9" i="3" s="1"/>
  <c r="N14" i="3"/>
  <c r="H14" i="3"/>
  <c r="J14" i="3" s="1"/>
  <c r="O13" i="1"/>
  <c r="O10" i="1"/>
  <c r="N17" i="3"/>
  <c r="H17" i="3"/>
  <c r="J17" i="3" s="1"/>
  <c r="K15" i="5"/>
  <c r="K14" i="5"/>
  <c r="K13" i="5"/>
  <c r="K12" i="5"/>
  <c r="K8" i="5"/>
  <c r="K7" i="5"/>
  <c r="K5" i="5"/>
  <c r="N36" i="3"/>
  <c r="N37" i="3"/>
  <c r="N38" i="3"/>
  <c r="N39" i="3"/>
  <c r="N51" i="3"/>
  <c r="N52" i="3"/>
  <c r="N53" i="3"/>
  <c r="N16" i="3"/>
  <c r="N26" i="3"/>
  <c r="N30" i="3"/>
  <c r="N20" i="3"/>
  <c r="N18" i="3"/>
  <c r="N22" i="3"/>
  <c r="N15" i="3"/>
  <c r="N12" i="3"/>
  <c r="N6" i="3"/>
  <c r="N11" i="3"/>
  <c r="N8" i="3"/>
  <c r="N7" i="3"/>
  <c r="N11" i="2"/>
  <c r="N27" i="2"/>
  <c r="N28" i="2"/>
  <c r="N29" i="2"/>
  <c r="N14" i="2"/>
  <c r="N15" i="2"/>
  <c r="N12" i="2"/>
  <c r="N7" i="2"/>
  <c r="N8" i="2"/>
  <c r="N9" i="2"/>
  <c r="H28" i="2"/>
  <c r="J28" i="2" s="1"/>
  <c r="H27" i="2"/>
  <c r="J27" i="2" s="1"/>
  <c r="H11" i="2"/>
  <c r="J11" i="2" s="1"/>
  <c r="O8" i="1"/>
  <c r="H8" i="1"/>
  <c r="J8" i="1" s="1"/>
  <c r="O7" i="1"/>
  <c r="H7" i="1"/>
  <c r="J7" i="1" s="1"/>
  <c r="H36" i="1"/>
  <c r="J36" i="1" s="1"/>
  <c r="O12" i="1"/>
  <c r="H12" i="1"/>
  <c r="J12" i="1" s="1"/>
  <c r="O9" i="1"/>
  <c r="H9" i="1"/>
  <c r="J9" i="1" s="1"/>
  <c r="O32" i="1"/>
  <c r="H32" i="1"/>
  <c r="J32" i="1" s="1"/>
  <c r="O33" i="1"/>
  <c r="H33" i="1"/>
  <c r="J33" i="1" s="1"/>
  <c r="H36" i="3"/>
  <c r="J36" i="3" s="1"/>
  <c r="H39" i="3"/>
  <c r="J39" i="3" s="1"/>
  <c r="H37" i="3"/>
  <c r="J37" i="3" s="1"/>
  <c r="H15" i="3"/>
  <c r="J15" i="3" s="1"/>
  <c r="O34" i="1"/>
  <c r="H34" i="1"/>
  <c r="J34" i="1" s="1"/>
  <c r="H38" i="3"/>
  <c r="J38" i="3" s="1"/>
  <c r="O15" i="1"/>
  <c r="H8" i="2"/>
  <c r="J8" i="2" s="1"/>
  <c r="H11" i="3"/>
  <c r="J11" i="3" s="1"/>
  <c r="H6" i="3"/>
  <c r="J6" i="3" s="1"/>
  <c r="O6" i="1"/>
  <c r="H6" i="1"/>
  <c r="J6" i="1" s="1"/>
  <c r="H51" i="3"/>
  <c r="J51" i="3" s="1"/>
  <c r="H52" i="3"/>
  <c r="J52" i="3" s="1"/>
  <c r="H16" i="3"/>
  <c r="J16" i="3" s="1"/>
  <c r="H53" i="3"/>
  <c r="J53" i="3" s="1"/>
  <c r="H54" i="3"/>
  <c r="J54" i="3" s="1"/>
  <c r="H26" i="3"/>
  <c r="J26" i="3" s="1"/>
  <c r="H29" i="2"/>
  <c r="J29" i="2" s="1"/>
  <c r="H15" i="2"/>
  <c r="J15" i="2" s="1"/>
  <c r="H9" i="2"/>
  <c r="J9" i="2" s="1"/>
  <c r="H7" i="2"/>
  <c r="J7" i="2" s="1"/>
  <c r="H12" i="3"/>
  <c r="J12" i="3" s="1"/>
  <c r="H20" i="3"/>
  <c r="J20" i="3" s="1"/>
  <c r="H22" i="3"/>
  <c r="J22" i="3" s="1"/>
  <c r="H30" i="3"/>
  <c r="J30" i="3" s="1"/>
  <c r="H18" i="3"/>
  <c r="J18" i="3" s="1"/>
  <c r="H8" i="3"/>
  <c r="J8" i="3" s="1"/>
  <c r="H7" i="3"/>
  <c r="J7" i="3" s="1"/>
  <c r="W66" i="5" l="1"/>
  <c r="K43" i="5"/>
  <c r="E52" i="5"/>
  <c r="Q44" i="5"/>
  <c r="Q35" i="1"/>
  <c r="R35" i="1" s="1"/>
  <c r="P32" i="2"/>
  <c r="Q32" i="2" s="1"/>
  <c r="Q40" i="1"/>
  <c r="R40" i="1" s="1"/>
  <c r="Q39" i="1"/>
  <c r="R39" i="1" s="1"/>
  <c r="P30" i="2"/>
  <c r="Q30" i="2" s="1"/>
  <c r="P35" i="2"/>
  <c r="Q35" i="2" s="1"/>
  <c r="P36" i="2"/>
  <c r="Q36" i="2" s="1"/>
  <c r="P34" i="2"/>
  <c r="Q34" i="2" s="1"/>
  <c r="P33" i="2"/>
  <c r="Q33" i="2" s="1"/>
  <c r="Q10" i="1"/>
  <c r="R10" i="1" s="1"/>
  <c r="Q42" i="1"/>
  <c r="R42" i="1" s="1"/>
  <c r="Q41" i="1"/>
  <c r="R41" i="1" s="1"/>
  <c r="Q45" i="1"/>
  <c r="R45" i="1" s="1"/>
  <c r="Q38" i="1"/>
  <c r="R38" i="1" s="1"/>
  <c r="Q17" i="1"/>
  <c r="R17" i="1" s="1"/>
  <c r="Q43" i="1"/>
  <c r="R43" i="1" s="1"/>
  <c r="Q20" i="1"/>
  <c r="R20" i="1" s="1"/>
  <c r="Q28" i="1"/>
  <c r="R28" i="1" s="1"/>
  <c r="P6" i="2"/>
  <c r="Q6" i="2" s="1"/>
  <c r="Q18" i="1"/>
  <c r="R18" i="1" s="1"/>
  <c r="Q27" i="1"/>
  <c r="R27" i="1" s="1"/>
  <c r="P19" i="2"/>
  <c r="Q19" i="2" s="1"/>
  <c r="P41" i="2"/>
  <c r="Q41" i="2" s="1"/>
  <c r="P40" i="2"/>
  <c r="Q40" i="2" s="1"/>
  <c r="P42" i="2"/>
  <c r="Q42" i="2" s="1"/>
  <c r="P13" i="2"/>
  <c r="Q13" i="2" s="1"/>
  <c r="P27" i="2"/>
  <c r="Q27" i="2" s="1"/>
  <c r="P12" i="2"/>
  <c r="Q12" i="2" s="1"/>
  <c r="P9" i="3"/>
  <c r="Q9" i="3" s="1"/>
  <c r="P14" i="3"/>
  <c r="Q14" i="3" s="1"/>
  <c r="Q13" i="1"/>
  <c r="R13" i="1" s="1"/>
  <c r="Q7" i="1"/>
  <c r="R7" i="1" s="1"/>
  <c r="P17" i="3"/>
  <c r="Q17" i="3" s="1"/>
  <c r="P28" i="2"/>
  <c r="Q28" i="2" s="1"/>
  <c r="P11" i="2"/>
  <c r="Q11" i="2" s="1"/>
  <c r="Q12" i="1"/>
  <c r="R12" i="1" s="1"/>
  <c r="Q36" i="1"/>
  <c r="R36" i="1" s="1"/>
  <c r="Q8" i="1"/>
  <c r="R8" i="1" s="1"/>
  <c r="Q37" i="1"/>
  <c r="R37" i="1" s="1"/>
  <c r="Q9" i="1"/>
  <c r="R9" i="1" s="1"/>
  <c r="Q33" i="1"/>
  <c r="R33" i="1" s="1"/>
  <c r="Q32" i="1"/>
  <c r="R32" i="1" s="1"/>
  <c r="P36" i="3"/>
  <c r="Q36" i="3" s="1"/>
  <c r="P39" i="3"/>
  <c r="Q39" i="3" s="1"/>
  <c r="P11" i="3"/>
  <c r="Q11" i="3" s="1"/>
  <c r="P37" i="3"/>
  <c r="Q37" i="3" s="1"/>
  <c r="P15" i="3"/>
  <c r="Q15" i="3" s="1"/>
  <c r="P6" i="3"/>
  <c r="Q6" i="3" s="1"/>
  <c r="P38" i="3"/>
  <c r="Q38" i="3" s="1"/>
  <c r="Q34" i="1"/>
  <c r="R34" i="1" s="1"/>
  <c r="Q15" i="1"/>
  <c r="R15" i="1" s="1"/>
  <c r="P8" i="2"/>
  <c r="Q8" i="2" s="1"/>
  <c r="P51" i="3"/>
  <c r="Q51" i="3" s="1"/>
  <c r="Q6" i="1"/>
  <c r="R6" i="1" s="1"/>
  <c r="P53" i="3"/>
  <c r="Q53" i="3" s="1"/>
  <c r="P9" i="2"/>
  <c r="Q9" i="2" s="1"/>
  <c r="P52" i="3"/>
  <c r="Q52" i="3" s="1"/>
  <c r="P16" i="3"/>
  <c r="Q16" i="3" s="1"/>
  <c r="P26" i="3"/>
  <c r="Q26" i="3" s="1"/>
  <c r="P7" i="2"/>
  <c r="Q7" i="2" s="1"/>
  <c r="P29" i="2"/>
  <c r="Q29" i="2" s="1"/>
  <c r="P54" i="3"/>
  <c r="Q54" i="3" s="1"/>
  <c r="P15" i="2"/>
  <c r="Q15" i="2" s="1"/>
  <c r="P14" i="2"/>
  <c r="Q14" i="2" s="1"/>
  <c r="P12" i="3"/>
  <c r="Q12" i="3" s="1"/>
  <c r="P20" i="3"/>
  <c r="Q20" i="3" s="1"/>
  <c r="P8" i="3"/>
  <c r="Q8" i="3" s="1"/>
  <c r="P18" i="3"/>
  <c r="Q18" i="3" s="1"/>
  <c r="P22" i="3"/>
  <c r="Q22" i="3" s="1"/>
  <c r="P30" i="3"/>
  <c r="Q30" i="3" s="1"/>
  <c r="P7" i="3"/>
  <c r="Q7" i="3" s="1"/>
  <c r="H44" i="1"/>
  <c r="J44" i="1" s="1"/>
  <c r="H14" i="1"/>
  <c r="J14" i="1" s="1"/>
  <c r="Q14" i="1" l="1"/>
  <c r="R14" i="1" s="1"/>
  <c r="Q44" i="1"/>
  <c r="R44" i="1" s="1"/>
</calcChain>
</file>

<file path=xl/sharedStrings.xml><?xml version="1.0" encoding="utf-8"?>
<sst xmlns="http://schemas.openxmlformats.org/spreadsheetml/2006/main" count="803" uniqueCount="243">
  <si>
    <t>Prix de vente TTC</t>
  </si>
  <si>
    <t>Appareil</t>
  </si>
  <si>
    <t>Chargeur</t>
  </si>
  <si>
    <t>Pack</t>
  </si>
  <si>
    <t>Px vente HT</t>
  </si>
  <si>
    <t>Px achat HT</t>
  </si>
  <si>
    <t>Ecouteur</t>
  </si>
  <si>
    <t>Marge</t>
  </si>
  <si>
    <t>€</t>
  </si>
  <si>
    <t>%</t>
  </si>
  <si>
    <t>Dynamique</t>
  </si>
  <si>
    <t>Excellence</t>
  </si>
  <si>
    <t>Nouveautés</t>
  </si>
  <si>
    <t>C1</t>
  </si>
  <si>
    <t>Pour information</t>
  </si>
  <si>
    <t>ReSound</t>
  </si>
  <si>
    <t>Chargeur nomade</t>
  </si>
  <si>
    <t>MAJ Prix</t>
  </si>
  <si>
    <t>Chargeur de base</t>
  </si>
  <si>
    <t>Chargeur standard</t>
  </si>
  <si>
    <t>Chargeur standard (filaire)</t>
  </si>
  <si>
    <t>Hors plaquette</t>
  </si>
  <si>
    <t>Omnia 9-61 R</t>
  </si>
  <si>
    <t>Enzo Q 9-98 / 9-88</t>
  </si>
  <si>
    <t>Enzo Q 7-98 / 7-88</t>
  </si>
  <si>
    <t>Enzo Q 5-98 / 5-88</t>
  </si>
  <si>
    <t>Micro Mic</t>
  </si>
  <si>
    <t>Multi Mic</t>
  </si>
  <si>
    <t>Unite TV 2</t>
  </si>
  <si>
    <t>Phone Clip +</t>
  </si>
  <si>
    <t>Remote Control 2</t>
  </si>
  <si>
    <t>Dômes, cérustop, coques</t>
  </si>
  <si>
    <t>Vibrant 5-61</t>
  </si>
  <si>
    <t>Vibrant 5-77 / 5-88</t>
  </si>
  <si>
    <t>Wing 5-98</t>
  </si>
  <si>
    <t>Starkey</t>
  </si>
  <si>
    <t>Evolv AI 2400 BTE 13</t>
  </si>
  <si>
    <t>Evolv AI 1600 BTE 13</t>
  </si>
  <si>
    <t>Evolv AI 2000 BTE 13</t>
  </si>
  <si>
    <t>Chargeur intra</t>
  </si>
  <si>
    <t>Chargeur mini turbo</t>
  </si>
  <si>
    <t>Télécommande Evolv</t>
  </si>
  <si>
    <t>TV Streamer</t>
  </si>
  <si>
    <t>Microphone de table</t>
  </si>
  <si>
    <t>Microphone + déporté</t>
  </si>
  <si>
    <t>Mini Microphone déporté</t>
  </si>
  <si>
    <t>Télécommande Surflink</t>
  </si>
  <si>
    <t>Evolv AI CROS RiC R</t>
  </si>
  <si>
    <t>Evolv AI CROS RiC 312</t>
  </si>
  <si>
    <t>Evolv AI CROS BTE 13</t>
  </si>
  <si>
    <t>Signia</t>
  </si>
  <si>
    <t>Streamline TV</t>
  </si>
  <si>
    <t>Insio 3 Px</t>
  </si>
  <si>
    <t>Chargeur dry &amp; clean</t>
  </si>
  <si>
    <t>Chargeur Insio C&amp;Go Ax</t>
  </si>
  <si>
    <t>Omnia 9-60 R</t>
  </si>
  <si>
    <t>Motion C&amp;G 7 X</t>
  </si>
  <si>
    <t>Motion C&amp;Go SP 7X</t>
  </si>
  <si>
    <t>Pure C&amp;G 7 AX</t>
  </si>
  <si>
    <t>Pure 312 7 AX</t>
  </si>
  <si>
    <t>Motion C&amp;Go P 7 X</t>
  </si>
  <si>
    <t>Motion C&amp;Go SP 5 X</t>
  </si>
  <si>
    <t>Motion C&amp;G 5 X</t>
  </si>
  <si>
    <t>Motion C&amp;Go P 5 X</t>
  </si>
  <si>
    <t>Pure C&amp;G 5 AX</t>
  </si>
  <si>
    <t>Motion C&amp;Go SP 3 X</t>
  </si>
  <si>
    <t>Motion C&amp;G 3 X</t>
  </si>
  <si>
    <t>Motion C&amp;Go P 3 X</t>
  </si>
  <si>
    <t>Pure C&amp;G 3 AX</t>
  </si>
  <si>
    <t>Pure 312 3 X</t>
  </si>
  <si>
    <t>Pure 312 3 AX</t>
  </si>
  <si>
    <t>Pure 312 5 AX</t>
  </si>
  <si>
    <t>Streamline Mic</t>
  </si>
  <si>
    <t>Styletto CROS AX</t>
  </si>
  <si>
    <t>CROS Pure C&amp;Go X ou AX</t>
  </si>
  <si>
    <t>CROS Pure C&amp;Go Nx</t>
  </si>
  <si>
    <t>CROS Pure 312 X ou AX</t>
  </si>
  <si>
    <t>CROS Pure 312 Nx</t>
  </si>
  <si>
    <t>CROS Silk X</t>
  </si>
  <si>
    <t>CROS Silk Nx</t>
  </si>
  <si>
    <t>Insio 3 Nx</t>
  </si>
  <si>
    <t>Insio 5 Nx</t>
  </si>
  <si>
    <t>Insio 7 Nx</t>
  </si>
  <si>
    <t>Silk 7 X</t>
  </si>
  <si>
    <t>Insio C&amp;Go 7 AX</t>
  </si>
  <si>
    <t>Silk 3 X</t>
  </si>
  <si>
    <t>Silk 5 X</t>
  </si>
  <si>
    <t>Insio C&amp;Go 3 AX</t>
  </si>
  <si>
    <t>Insio C&amp;Go 5 AX</t>
  </si>
  <si>
    <t>Quantité</t>
  </si>
  <si>
    <t>Total</t>
  </si>
  <si>
    <t>Micro-Contours</t>
  </si>
  <si>
    <t>Total valorisation</t>
  </si>
  <si>
    <t>Contours</t>
  </si>
  <si>
    <t>Total Micro-Contours</t>
  </si>
  <si>
    <t>Intras</t>
  </si>
  <si>
    <t>Total Intras</t>
  </si>
  <si>
    <t>Accessoires</t>
  </si>
  <si>
    <t>Total Contours</t>
  </si>
  <si>
    <t>Total Accessoires</t>
  </si>
  <si>
    <t>Omnia 9-77 / 9-88 R</t>
  </si>
  <si>
    <t>Omnia 7-60 R</t>
  </si>
  <si>
    <t>Omnia 5-60 R</t>
  </si>
  <si>
    <t>Omnia 5-61 R</t>
  </si>
  <si>
    <t>Omnia 7-61 R</t>
  </si>
  <si>
    <t>Omnia 7-77 / 7-88 R</t>
  </si>
  <si>
    <t>Omnia 5-77 / 5-88 R</t>
  </si>
  <si>
    <t>Omnia 5-61 / 5-62</t>
  </si>
  <si>
    <t>Omnia 7-61 / 7-62</t>
  </si>
  <si>
    <t>Omnia 9-61 / 9-62</t>
  </si>
  <si>
    <t>Omnia 9 ITE R</t>
  </si>
  <si>
    <t>Omnia 9 CIC</t>
  </si>
  <si>
    <t>Omnia 5 ITE R</t>
  </si>
  <si>
    <t>Omnia 7 ITE R</t>
  </si>
  <si>
    <t>Vibrant 5-10 / 5-30</t>
  </si>
  <si>
    <t>Chargeur Intra</t>
  </si>
  <si>
    <t>Streamline TV (offerte)</t>
  </si>
  <si>
    <t>Pure C&amp;G 3 iX</t>
  </si>
  <si>
    <t>Pure C&amp;G 5 iX</t>
  </si>
  <si>
    <t>Pure C&amp;G 7 iX</t>
  </si>
  <si>
    <t>Nexia 9-60 R</t>
  </si>
  <si>
    <t>Evolv AI 1200 RIC 312</t>
  </si>
  <si>
    <t>Styletto 7 AX (unité)</t>
  </si>
  <si>
    <t>Styletto 7 AX (pack)</t>
  </si>
  <si>
    <t>Styletto 7 IX (pack)</t>
  </si>
  <si>
    <t>Styletto 7 IX (unité)</t>
  </si>
  <si>
    <t>Styletto 5 AX (unité)</t>
  </si>
  <si>
    <t>Styletto 5 AX (pack)</t>
  </si>
  <si>
    <t>Styletto 5 IX (unité)</t>
  </si>
  <si>
    <t>Styletto 5 IX (pack)</t>
  </si>
  <si>
    <t>Styletto 3 AX (unité)</t>
  </si>
  <si>
    <t>Styletto 3 AX (pack)</t>
  </si>
  <si>
    <t>Styletto 3 IX (unité)</t>
  </si>
  <si>
    <t>Styletto 3 IX (pack)</t>
  </si>
  <si>
    <t>Silk C&amp;Go 7 IX (unité)</t>
  </si>
  <si>
    <t>Silk C&amp;Go 7 IX (pack)</t>
  </si>
  <si>
    <t>Silk C&amp;Go 3 IX (unité)</t>
  </si>
  <si>
    <t>Silk C&amp;Go 3 IX (pack)</t>
  </si>
  <si>
    <t>Silk C&amp;Go 5 IX (unité)</t>
  </si>
  <si>
    <t>Silk C&amp;Go 5 IX (pack)</t>
  </si>
  <si>
    <t>Télécommande MiniPocket</t>
  </si>
  <si>
    <t>Styletto CROS IX</t>
  </si>
  <si>
    <t xml:space="preserve">CROS Pure C&amp;Go IX </t>
  </si>
  <si>
    <t>Embouts RIC</t>
  </si>
  <si>
    <t>Embouts BTE</t>
  </si>
  <si>
    <t>Insio 7 IX</t>
  </si>
  <si>
    <t>Insio 3 IX</t>
  </si>
  <si>
    <t>Insio 5 IX</t>
  </si>
  <si>
    <t>Nexia 9-77 / 9-88 R</t>
  </si>
  <si>
    <t>Nexia 7-60 R</t>
  </si>
  <si>
    <t>Nexia 5-60 R</t>
  </si>
  <si>
    <t>Nexia 7-77 / 7-88 R</t>
  </si>
  <si>
    <t>Nexia 5-77 / 5-88 R</t>
  </si>
  <si>
    <t>Nexia 5-61 / 5-62</t>
  </si>
  <si>
    <t>Nexia 7-61 / 7-62</t>
  </si>
  <si>
    <t>Nexia 9-61 / 9-62</t>
  </si>
  <si>
    <t>Nexia 9 ITE R</t>
  </si>
  <si>
    <t>Nexia 7 ITE R</t>
  </si>
  <si>
    <t>Nexia 5 ITE R</t>
  </si>
  <si>
    <t>Nexia 9 CIC</t>
  </si>
  <si>
    <t>TV Streamer +</t>
  </si>
  <si>
    <t>Evolv AI 2000 R</t>
  </si>
  <si>
    <t>Evolv AI 1600 R</t>
  </si>
  <si>
    <t>Evolv AI 2400 R</t>
  </si>
  <si>
    <t xml:space="preserve">Evolv AI 1200 </t>
  </si>
  <si>
    <t>Evolv AI 1200 Power +</t>
  </si>
  <si>
    <t>Evolv AI 2000 Power +</t>
  </si>
  <si>
    <t>Evolv AI 2400 Power +</t>
  </si>
  <si>
    <t>Vibrant 5 CIC</t>
  </si>
  <si>
    <t>Signature Series 24 R</t>
  </si>
  <si>
    <t>CROS Nexia</t>
  </si>
  <si>
    <t>Cros Nexia</t>
  </si>
  <si>
    <t>Active Pro IX (unité)</t>
  </si>
  <si>
    <t>Active Pro IX (pack)</t>
  </si>
  <si>
    <t>Nexia 4-61 / 4-62</t>
  </si>
  <si>
    <t>Intuis 4.2 M/P/SP</t>
  </si>
  <si>
    <t>Intuis 4.3 M/P/SP</t>
  </si>
  <si>
    <t>Intuis 4.5 M/P/SP</t>
  </si>
  <si>
    <t>Intuis 4.7 M/P/SP</t>
  </si>
  <si>
    <t>Edge AI 24 R</t>
  </si>
  <si>
    <t>Edge AI 24 mRIC R</t>
  </si>
  <si>
    <t>Edge AI 24 CIC W</t>
  </si>
  <si>
    <t>INSTANT FIT AI 16 IIC NW</t>
  </si>
  <si>
    <t>INSTANT FIT AI 24 IIC NW</t>
  </si>
  <si>
    <t>Chargeur nomade (offert)</t>
  </si>
  <si>
    <t>Streamline Mic (offerte)</t>
  </si>
  <si>
    <t>Télécom. MiniPocket</t>
  </si>
  <si>
    <t>Télécom. MiniPocket (offerte)</t>
  </si>
  <si>
    <t>TV Streamer + (offerte)</t>
  </si>
  <si>
    <t>Chargeur intra (offerte)</t>
  </si>
  <si>
    <t>Chargeur standard (offerte)</t>
  </si>
  <si>
    <t>TV Streamer (offerte)</t>
  </si>
  <si>
    <t>Vivia 5-60 R</t>
  </si>
  <si>
    <t>Vivia 7-60 R</t>
  </si>
  <si>
    <t>Vivia 9-60 R</t>
  </si>
  <si>
    <t>Pure C&amp;G BCT 3 iX</t>
  </si>
  <si>
    <t>Pure C&amp;G BCT 5 iX</t>
  </si>
  <si>
    <t>Pure C&amp;G BCT 7 iX</t>
  </si>
  <si>
    <t>TV Sound</t>
  </si>
  <si>
    <t>Instant Fit AI 24 IIC NW</t>
  </si>
  <si>
    <t>Intuis 4.7 M</t>
  </si>
  <si>
    <t>Intuis 4.7 P/SP</t>
  </si>
  <si>
    <t xml:space="preserve"> </t>
  </si>
  <si>
    <t>Chargeur nomade ou styletto</t>
  </si>
  <si>
    <t>Ecouteur P</t>
  </si>
  <si>
    <t>Enzo IA 9-98 / 9-88 R</t>
  </si>
  <si>
    <t>Enzo IA 7-98 / 9-88 R</t>
  </si>
  <si>
    <t>Enzo IA 5-98 / 9-88 R</t>
  </si>
  <si>
    <t>Savi 4-61 / 4-62</t>
  </si>
  <si>
    <t>Insio C&amp;Go 3 IX</t>
  </si>
  <si>
    <t>Insio C&amp;Go 5 IX</t>
  </si>
  <si>
    <t>Insio C&amp;Go 7 IX</t>
  </si>
  <si>
    <t>Motion C&amp;Go M/P/SP 3 IX</t>
  </si>
  <si>
    <t>Motion C&amp;Go M/P/SP 5 IX</t>
  </si>
  <si>
    <t>Motion C&amp;Go M/P/SP 7 IX</t>
  </si>
  <si>
    <t>Click Dômes</t>
  </si>
  <si>
    <t>x</t>
  </si>
  <si>
    <t>Click sleeve, dômes manchon</t>
  </si>
  <si>
    <t>Eartip 3.0</t>
  </si>
  <si>
    <t>Embout life tip</t>
  </si>
  <si>
    <t>Fouet de maintien x10</t>
  </si>
  <si>
    <t>Kit de conversion</t>
  </si>
  <si>
    <t>Pare cerumen (tout type)</t>
  </si>
  <si>
    <t>Thintube 2.0</t>
  </si>
  <si>
    <t>Thintube 3.0</t>
  </si>
  <si>
    <t>Conditions particulières</t>
  </si>
  <si>
    <r>
      <t xml:space="preserve">Si commande ferme de 2 </t>
    </r>
    <r>
      <rPr>
        <sz val="11"/>
        <color rgb="FFCC0099"/>
        <rFont val="Calibri"/>
        <family val="2"/>
        <scheme val="minor"/>
      </rPr>
      <t xml:space="preserve">Pure </t>
    </r>
    <r>
      <rPr>
        <sz val="11"/>
        <color theme="1"/>
        <rFont val="Calibri"/>
        <family val="2"/>
        <scheme val="minor"/>
      </rPr>
      <t xml:space="preserve">et/ou </t>
    </r>
    <r>
      <rPr>
        <sz val="11"/>
        <color rgb="FFCC0099"/>
        <rFont val="Calibri"/>
        <family val="2"/>
        <scheme val="minor"/>
      </rPr>
      <t>Motion</t>
    </r>
    <r>
      <rPr>
        <sz val="11"/>
        <color theme="1"/>
        <rFont val="Calibri"/>
        <family val="2"/>
        <scheme val="minor"/>
      </rPr>
      <t xml:space="preserve"> et/ou </t>
    </r>
    <r>
      <rPr>
        <sz val="11"/>
        <color rgb="FFCC0099"/>
        <rFont val="Calibri"/>
        <family val="2"/>
        <scheme val="minor"/>
      </rPr>
      <t>Insio C&amp;Go</t>
    </r>
    <r>
      <rPr>
        <sz val="11"/>
        <color theme="1"/>
        <rFont val="Calibri"/>
        <family val="2"/>
        <scheme val="minor"/>
      </rPr>
      <t xml:space="preserve"> 7 X / AX / IX</t>
    </r>
  </si>
  <si>
    <t>Vibrant 5-62</t>
  </si>
  <si>
    <t>Pure C&amp;G 5 iX T</t>
  </si>
  <si>
    <t>Produits entretien</t>
  </si>
  <si>
    <t>Biotone</t>
  </si>
  <si>
    <t>Spray nettoyant 30ml - VivaSon</t>
  </si>
  <si>
    <t>Spray nettoyant 60ml - VivaSon</t>
  </si>
  <si>
    <t>Spray nettoyant 75ml - VivaSon</t>
  </si>
  <si>
    <t>Mini serviettes x30 - VivaSon</t>
  </si>
  <si>
    <t>Mini serviettes x60 - VivaSon</t>
  </si>
  <si>
    <t>Kit déshydratant - VivaSon</t>
  </si>
  <si>
    <t>Capsules déshydratantes x2 - VivaSon</t>
  </si>
  <si>
    <t>Gobelet de séchage - VivaSon</t>
  </si>
  <si>
    <t xml:space="preserve">Comprimés effervescents x20 </t>
  </si>
  <si>
    <t>Gobelet de nettoyage</t>
  </si>
  <si>
    <t>Spray Odinell</t>
  </si>
  <si>
    <t>Total Produits entretien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</si>
</sst>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C0099"/>
      <name val="Calibri"/>
      <family val="2"/>
      <scheme val="minor"/>
    </font>
    <font>
      <b/>
      <sz val="11"/>
      <color rgb="FFCC009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/>
    </xf>
    <xf numFmtId="3" fontId="0" fillId="0" borderId="0" xfId="0" applyNumberFormat="1"/>
    <xf numFmtId="3" fontId="0" fillId="2" borderId="0" xfId="0" applyNumberFormat="1" applyFill="1"/>
    <xf numFmtId="9" fontId="0" fillId="0" borderId="0" xfId="0" applyNumberFormat="1"/>
    <xf numFmtId="0" fontId="0" fillId="2" borderId="0" xfId="0" applyFill="1"/>
    <xf numFmtId="1" fontId="0" fillId="2" borderId="0" xfId="0" applyNumberFormat="1" applyFill="1"/>
    <xf numFmtId="1" fontId="0" fillId="0" borderId="0" xfId="0" applyNumberFormat="1"/>
    <xf numFmtId="0" fontId="1" fillId="0" borderId="0" xfId="0" applyFont="1" applyAlignment="1">
      <alignment textRotation="90"/>
    </xf>
    <xf numFmtId="0" fontId="1" fillId="0" borderId="1" xfId="0" applyFont="1" applyBorder="1" applyAlignment="1">
      <alignment horizontal="center"/>
    </xf>
    <xf numFmtId="0" fontId="2" fillId="3" borderId="0" xfId="0" applyFont="1" applyFill="1"/>
    <xf numFmtId="0" fontId="1" fillId="0" borderId="1" xfId="0" applyFont="1" applyBorder="1" applyAlignment="1">
      <alignment horizontal="center"/>
    </xf>
    <xf numFmtId="0" fontId="0" fillId="0" borderId="0" xfId="0" applyFont="1" applyAlignment="1"/>
    <xf numFmtId="0" fontId="0" fillId="0" borderId="0" xfId="0" applyFont="1"/>
    <xf numFmtId="0" fontId="0" fillId="4" borderId="0" xfId="0" applyFont="1" applyFill="1"/>
    <xf numFmtId="0" fontId="0" fillId="4" borderId="0" xfId="0" applyFill="1"/>
    <xf numFmtId="0" fontId="1" fillId="0" borderId="1" xfId="0" applyFont="1" applyBorder="1" applyAlignment="1"/>
    <xf numFmtId="3" fontId="0" fillId="0" borderId="0" xfId="0" applyNumberFormat="1" applyFill="1"/>
    <xf numFmtId="0" fontId="0" fillId="0" borderId="0" xfId="0" applyFill="1" applyBorder="1"/>
    <xf numFmtId="0" fontId="1" fillId="0" borderId="0" xfId="0" applyFont="1" applyFill="1" applyBorder="1" applyAlignment="1"/>
    <xf numFmtId="0" fontId="0" fillId="0" borderId="0" xfId="0" applyFill="1" applyBorder="1" applyAlignment="1">
      <alignment horizontal="right"/>
    </xf>
    <xf numFmtId="3" fontId="0" fillId="0" borderId="0" xfId="0" applyNumberFormat="1" applyFill="1" applyBorder="1"/>
    <xf numFmtId="9" fontId="0" fillId="0" borderId="0" xfId="0" applyNumberFormat="1" applyFill="1" applyBorder="1"/>
    <xf numFmtId="0" fontId="4" fillId="0" borderId="0" xfId="0" applyFont="1"/>
    <xf numFmtId="0" fontId="1" fillId="0" borderId="0" xfId="0" applyFont="1" applyBorder="1" applyAlignment="1"/>
    <xf numFmtId="0" fontId="0" fillId="5" borderId="0" xfId="0" applyFill="1" applyAlignment="1">
      <alignment horizontal="right"/>
    </xf>
    <xf numFmtId="0" fontId="0" fillId="5" borderId="0" xfId="0" applyFont="1" applyFill="1" applyBorder="1" applyAlignment="1">
      <alignment horizontal="center"/>
    </xf>
    <xf numFmtId="164" fontId="5" fillId="0" borderId="0" xfId="1" applyNumberFormat="1" applyFont="1" applyFill="1"/>
    <xf numFmtId="1" fontId="0" fillId="0" borderId="0" xfId="0" applyNumberFormat="1" applyAlignment="1">
      <alignment horizontal="right"/>
    </xf>
    <xf numFmtId="1" fontId="0" fillId="4" borderId="0" xfId="0" applyNumberFormat="1" applyFill="1"/>
    <xf numFmtId="0" fontId="1" fillId="0" borderId="0" xfId="0" applyFont="1" applyAlignment="1">
      <alignment horizontal="center" textRotation="90"/>
    </xf>
    <xf numFmtId="0" fontId="0" fillId="0" borderId="0" xfId="0" applyFill="1"/>
    <xf numFmtId="1" fontId="0" fillId="0" borderId="0" xfId="0" applyNumberForma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0" fillId="6" borderId="0" xfId="0" applyFill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center" textRotation="90"/>
    </xf>
    <xf numFmtId="0" fontId="0" fillId="0" borderId="5" xfId="0" applyBorder="1" applyAlignment="1">
      <alignment horizontal="right"/>
    </xf>
    <xf numFmtId="0" fontId="1" fillId="5" borderId="0" xfId="0" applyFont="1" applyFill="1" applyAlignment="1">
      <alignment horizontal="center" vertical="center" textRotation="90"/>
    </xf>
    <xf numFmtId="0" fontId="1" fillId="0" borderId="1" xfId="0" applyFont="1" applyBorder="1" applyAlignment="1">
      <alignment horizontal="center"/>
    </xf>
    <xf numFmtId="0" fontId="1" fillId="5" borderId="0" xfId="0" applyFont="1" applyFill="1" applyAlignment="1">
      <alignment textRotation="90"/>
    </xf>
    <xf numFmtId="0" fontId="1" fillId="5" borderId="0" xfId="0" applyFont="1" applyFill="1" applyAlignment="1">
      <alignment horizontal="center" textRotation="90"/>
    </xf>
    <xf numFmtId="0" fontId="0" fillId="5" borderId="0" xfId="0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5" borderId="0" xfId="0" applyFont="1" applyFill="1" applyBorder="1" applyAlignment="1">
      <alignment horizontal="right"/>
    </xf>
    <xf numFmtId="0" fontId="1" fillId="5" borderId="0" xfId="0" applyFont="1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CC00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61"/>
  <sheetViews>
    <sheetView topLeftCell="A25" zoomScaleNormal="100" workbookViewId="0">
      <selection activeCell="L35" sqref="L35"/>
    </sheetView>
  </sheetViews>
  <sheetFormatPr baseColWidth="10" defaultRowHeight="14.5" x14ac:dyDescent="0.35"/>
  <cols>
    <col min="1" max="1" width="7.90625" bestFit="1" customWidth="1"/>
    <col min="2" max="2" width="3.54296875" bestFit="1" customWidth="1"/>
    <col min="3" max="3" width="8.1796875" style="14" bestFit="1" customWidth="1"/>
    <col min="4" max="4" width="3.54296875" style="34" customWidth="1"/>
    <col min="5" max="5" width="20.08984375" bestFit="1" customWidth="1"/>
    <col min="9" max="9" width="0.81640625" customWidth="1"/>
    <col min="11" max="11" width="0.81640625" customWidth="1"/>
    <col min="14" max="14" width="16.453125" bestFit="1" customWidth="1"/>
    <col min="16" max="16" width="1.26953125" customWidth="1"/>
  </cols>
  <sheetData>
    <row r="2" spans="1:18" x14ac:dyDescent="0.35">
      <c r="E2" s="11" t="s">
        <v>14</v>
      </c>
    </row>
    <row r="4" spans="1:18" x14ac:dyDescent="0.35">
      <c r="F4" s="44" t="s">
        <v>0</v>
      </c>
      <c r="G4" s="44"/>
      <c r="H4" s="44"/>
      <c r="J4" s="2" t="s">
        <v>4</v>
      </c>
      <c r="L4" s="44" t="s">
        <v>5</v>
      </c>
      <c r="M4" s="44"/>
      <c r="N4" s="44"/>
      <c r="O4" s="44"/>
      <c r="Q4" s="44" t="s">
        <v>7</v>
      </c>
      <c r="R4" s="44"/>
    </row>
    <row r="5" spans="1:18" x14ac:dyDescent="0.35">
      <c r="A5" t="s">
        <v>17</v>
      </c>
      <c r="F5" s="1" t="s">
        <v>1</v>
      </c>
      <c r="G5" s="1" t="s">
        <v>2</v>
      </c>
      <c r="H5" s="1" t="s">
        <v>3</v>
      </c>
      <c r="I5" s="1"/>
      <c r="J5" s="1" t="s">
        <v>3</v>
      </c>
      <c r="L5" s="1" t="s">
        <v>1</v>
      </c>
      <c r="M5" s="1" t="s">
        <v>6</v>
      </c>
      <c r="N5" s="1" t="s">
        <v>19</v>
      </c>
      <c r="O5" s="1" t="s">
        <v>3</v>
      </c>
      <c r="P5" s="42"/>
      <c r="Q5" s="1" t="s">
        <v>8</v>
      </c>
      <c r="R5" s="1" t="s">
        <v>9</v>
      </c>
    </row>
    <row r="6" spans="1:18" x14ac:dyDescent="0.35">
      <c r="B6" s="43" t="s">
        <v>10</v>
      </c>
      <c r="C6" s="13" t="s">
        <v>35</v>
      </c>
      <c r="D6" s="35" t="s">
        <v>13</v>
      </c>
      <c r="E6" t="s">
        <v>121</v>
      </c>
      <c r="F6" s="4">
        <v>950</v>
      </c>
      <c r="H6" s="3">
        <f>2*F6+G6</f>
        <v>1900</v>
      </c>
      <c r="I6" s="3"/>
      <c r="J6" s="3">
        <f>+H6/1.055</f>
        <v>1800.9478672985783</v>
      </c>
      <c r="L6" s="6">
        <v>140</v>
      </c>
      <c r="M6" s="6">
        <v>10</v>
      </c>
      <c r="O6">
        <f>2*(L6+M6)+N6</f>
        <v>300</v>
      </c>
      <c r="Q6" s="3">
        <f>+J6-O6</f>
        <v>1500.9478672985783</v>
      </c>
      <c r="R6" s="5">
        <f>+Q6/J6</f>
        <v>0.83342105263157895</v>
      </c>
    </row>
    <row r="7" spans="1:18" x14ac:dyDescent="0.35">
      <c r="B7" s="43"/>
      <c r="C7" s="13" t="s">
        <v>15</v>
      </c>
      <c r="D7" s="35" t="s">
        <v>13</v>
      </c>
      <c r="E7" t="s">
        <v>174</v>
      </c>
      <c r="F7" s="4">
        <v>950</v>
      </c>
      <c r="H7" s="3">
        <f>2*F7+G7</f>
        <v>1900</v>
      </c>
      <c r="I7" s="3"/>
      <c r="J7" s="3">
        <f>+H7/1.055</f>
        <v>1800.9478672985783</v>
      </c>
      <c r="L7" s="6">
        <v>116</v>
      </c>
      <c r="M7" s="6">
        <v>10</v>
      </c>
      <c r="O7">
        <f>2*(L7+M7)+N7</f>
        <v>252</v>
      </c>
      <c r="Q7" s="3">
        <f>+J7-O7</f>
        <v>1548.9478672985783</v>
      </c>
      <c r="R7" s="5">
        <f>+Q7/J7</f>
        <v>0.86007368421052632</v>
      </c>
    </row>
    <row r="8" spans="1:18" ht="14.4" customHeight="1" x14ac:dyDescent="0.35">
      <c r="B8" s="43"/>
      <c r="C8" s="14" t="s">
        <v>50</v>
      </c>
      <c r="D8" s="35" t="s">
        <v>13</v>
      </c>
      <c r="E8" t="s">
        <v>69</v>
      </c>
      <c r="F8" s="4">
        <v>950</v>
      </c>
      <c r="H8" s="3">
        <f>2*F8+G8</f>
        <v>1900</v>
      </c>
      <c r="I8" s="3"/>
      <c r="J8" s="3">
        <f>+H8/1.055</f>
        <v>1800.9478672985783</v>
      </c>
      <c r="L8" s="6">
        <v>119</v>
      </c>
      <c r="M8" s="6">
        <v>16</v>
      </c>
      <c r="O8">
        <f>2*(L8+M8)+N8</f>
        <v>270</v>
      </c>
      <c r="Q8" s="3">
        <f>+J8-O8</f>
        <v>1530.9478672985783</v>
      </c>
      <c r="R8" s="5">
        <f>+Q8/J8</f>
        <v>0.85007894736842105</v>
      </c>
    </row>
    <row r="9" spans="1:18" x14ac:dyDescent="0.35">
      <c r="B9" s="43"/>
      <c r="C9" s="13" t="s">
        <v>50</v>
      </c>
      <c r="E9" t="s">
        <v>68</v>
      </c>
      <c r="F9" s="4">
        <v>1045</v>
      </c>
      <c r="G9" s="4">
        <v>249</v>
      </c>
      <c r="H9" s="3">
        <f>2*F9+G9</f>
        <v>2339</v>
      </c>
      <c r="I9" s="3"/>
      <c r="J9" s="3">
        <f>+H9/1.055</f>
        <v>2217.0616113744077</v>
      </c>
      <c r="L9" s="7">
        <v>259.17</v>
      </c>
      <c r="M9" s="6">
        <v>16</v>
      </c>
      <c r="N9" s="6">
        <v>39</v>
      </c>
      <c r="O9" s="8">
        <f>2*(L9+M9)+N9</f>
        <v>589.34</v>
      </c>
      <c r="Q9" s="3">
        <f>+J9-O9</f>
        <v>1627.7216113744075</v>
      </c>
      <c r="R9" s="5">
        <f>+Q9/J9</f>
        <v>0.73417969217614365</v>
      </c>
    </row>
    <row r="10" spans="1:18" x14ac:dyDescent="0.35">
      <c r="B10" s="43"/>
      <c r="C10" s="14" t="s">
        <v>15</v>
      </c>
      <c r="E10" t="s">
        <v>150</v>
      </c>
      <c r="F10" s="4">
        <v>1045</v>
      </c>
      <c r="G10" s="4">
        <v>249</v>
      </c>
      <c r="H10" s="3">
        <f t="shared" ref="H10" si="0">2*F10+G10</f>
        <v>2339</v>
      </c>
      <c r="I10" s="3"/>
      <c r="J10" s="3">
        <f t="shared" ref="J10" si="1">+H10/1.055</f>
        <v>2217.0616113744077</v>
      </c>
      <c r="L10" s="6">
        <v>228</v>
      </c>
      <c r="M10" s="6">
        <v>10</v>
      </c>
      <c r="N10" s="6">
        <v>60</v>
      </c>
      <c r="O10">
        <f>2*(L10+M10)+N10</f>
        <v>536</v>
      </c>
      <c r="Q10" s="3">
        <f>+J10-O10</f>
        <v>1681.0616113744077</v>
      </c>
      <c r="R10" s="5">
        <f>+Q10/J10</f>
        <v>0.75823856348867036</v>
      </c>
    </row>
    <row r="11" spans="1:18" x14ac:dyDescent="0.35">
      <c r="F11" s="3"/>
      <c r="G11" s="3"/>
      <c r="H11" s="3"/>
      <c r="I11" s="3"/>
      <c r="J11" s="3"/>
    </row>
    <row r="12" spans="1:18" ht="14.4" customHeight="1" x14ac:dyDescent="0.35">
      <c r="A12" s="24"/>
      <c r="B12" s="43" t="s">
        <v>11</v>
      </c>
      <c r="C12" s="13" t="s">
        <v>50</v>
      </c>
      <c r="E12" t="s">
        <v>64</v>
      </c>
      <c r="F12" s="4">
        <v>1095</v>
      </c>
      <c r="G12" s="4">
        <v>249</v>
      </c>
      <c r="H12" s="3">
        <f>2*F12+G12</f>
        <v>2439</v>
      </c>
      <c r="I12" s="3"/>
      <c r="J12" s="3">
        <f>+H12/1.055</f>
        <v>2311.8483412322275</v>
      </c>
      <c r="L12" s="7">
        <v>302.39999999999998</v>
      </c>
      <c r="M12" s="6">
        <v>16</v>
      </c>
      <c r="N12" s="6">
        <v>39</v>
      </c>
      <c r="O12" s="8">
        <f>2*(L12+M12)+N12</f>
        <v>675.8</v>
      </c>
      <c r="Q12" s="3">
        <f>+J12-O12</f>
        <v>1636.0483412322276</v>
      </c>
      <c r="R12" s="5">
        <f>+Q12/J12</f>
        <v>0.70767978679786803</v>
      </c>
    </row>
    <row r="13" spans="1:18" x14ac:dyDescent="0.35">
      <c r="A13" s="24"/>
      <c r="B13" s="43"/>
      <c r="C13" s="14" t="s">
        <v>15</v>
      </c>
      <c r="E13" t="s">
        <v>149</v>
      </c>
      <c r="F13" s="4">
        <v>1095</v>
      </c>
      <c r="G13" s="4">
        <v>249</v>
      </c>
      <c r="H13" s="3">
        <f t="shared" ref="H13" si="2">2*F13+G13</f>
        <v>2439</v>
      </c>
      <c r="I13" s="3"/>
      <c r="J13" s="3">
        <f t="shared" ref="J13" si="3">+H13/1.055</f>
        <v>2311.8483412322275</v>
      </c>
      <c r="L13" s="6">
        <v>278</v>
      </c>
      <c r="M13" s="6">
        <v>10</v>
      </c>
      <c r="N13" s="6">
        <v>60</v>
      </c>
      <c r="O13">
        <f t="shared" ref="O13" si="4">2*(L13+M13)+N13</f>
        <v>636</v>
      </c>
      <c r="Q13" s="3">
        <f t="shared" ref="Q13" si="5">+J13-O13</f>
        <v>1675.8483412322275</v>
      </c>
      <c r="R13" s="5">
        <f t="shared" ref="R13" si="6">+Q13/J13</f>
        <v>0.72489544895448954</v>
      </c>
    </row>
    <row r="14" spans="1:18" x14ac:dyDescent="0.35">
      <c r="A14" s="24"/>
      <c r="B14" s="43"/>
      <c r="C14" s="13" t="s">
        <v>50</v>
      </c>
      <c r="E14" t="s">
        <v>58</v>
      </c>
      <c r="F14" s="4">
        <v>1195</v>
      </c>
      <c r="G14" s="4">
        <v>249</v>
      </c>
      <c r="H14" s="3">
        <f>2*F14+G14</f>
        <v>2639</v>
      </c>
      <c r="I14" s="3"/>
      <c r="J14" s="3">
        <f>+H14/1.055</f>
        <v>2501.4218009478673</v>
      </c>
      <c r="L14" s="7">
        <v>348.37</v>
      </c>
      <c r="M14" s="6">
        <v>16</v>
      </c>
      <c r="N14" s="6">
        <v>39</v>
      </c>
      <c r="O14" s="8">
        <f>2*(L14+M14)+N14</f>
        <v>767.74</v>
      </c>
      <c r="Q14" s="3">
        <f>+J14-O14</f>
        <v>1733.6818009478673</v>
      </c>
      <c r="R14" s="5">
        <f>+Q14/J14</f>
        <v>0.69307855248200079</v>
      </c>
    </row>
    <row r="15" spans="1:18" x14ac:dyDescent="0.35">
      <c r="A15" s="24"/>
      <c r="B15" s="43"/>
      <c r="C15" s="14" t="s">
        <v>15</v>
      </c>
      <c r="E15" t="s">
        <v>120</v>
      </c>
      <c r="F15" s="4">
        <v>1195</v>
      </c>
      <c r="G15" s="4">
        <v>249</v>
      </c>
      <c r="H15" s="3">
        <f t="shared" ref="H15" si="7">2*F15+G15</f>
        <v>2639</v>
      </c>
      <c r="I15" s="3"/>
      <c r="J15" s="3">
        <f t="shared" ref="J15" si="8">+H15/1.055</f>
        <v>2501.4218009478673</v>
      </c>
      <c r="L15" s="6">
        <v>328</v>
      </c>
      <c r="M15" s="6">
        <v>10</v>
      </c>
      <c r="N15" s="6">
        <v>60</v>
      </c>
      <c r="O15">
        <f>2*(L15+M15)+N15</f>
        <v>736</v>
      </c>
      <c r="Q15" s="3">
        <f>+J15-O15</f>
        <v>1765.4218009478673</v>
      </c>
      <c r="R15" s="5">
        <f>+Q15/J15</f>
        <v>0.70576733611216369</v>
      </c>
    </row>
    <row r="16" spans="1:18" x14ac:dyDescent="0.35">
      <c r="F16" s="3"/>
      <c r="G16" s="3"/>
      <c r="H16" s="3"/>
      <c r="I16" s="3"/>
      <c r="J16" s="3"/>
    </row>
    <row r="17" spans="2:18" ht="14.4" customHeight="1" x14ac:dyDescent="0.35">
      <c r="B17" s="43" t="s">
        <v>12</v>
      </c>
      <c r="C17" s="14" t="s">
        <v>35</v>
      </c>
      <c r="E17" t="s">
        <v>180</v>
      </c>
      <c r="F17" s="4">
        <v>1495</v>
      </c>
      <c r="G17" s="4">
        <v>249</v>
      </c>
      <c r="H17" s="3">
        <f>2*F17+G17</f>
        <v>3239</v>
      </c>
      <c r="I17" s="3"/>
      <c r="J17" s="3">
        <f>+H17/1.055</f>
        <v>3070.1421800947869</v>
      </c>
      <c r="L17" s="7">
        <v>370</v>
      </c>
      <c r="M17" s="6">
        <v>10</v>
      </c>
      <c r="N17" s="6">
        <v>32</v>
      </c>
      <c r="O17" s="8">
        <f>2*(L17+M17)+N17</f>
        <v>792</v>
      </c>
      <c r="Q17" s="3">
        <f>+J17-O17</f>
        <v>2278.1421800947869</v>
      </c>
      <c r="R17" s="5">
        <f>+Q17/J17</f>
        <v>0.74203149120098799</v>
      </c>
    </row>
    <row r="18" spans="2:18" x14ac:dyDescent="0.35">
      <c r="B18" s="43"/>
      <c r="C18" s="13" t="s">
        <v>50</v>
      </c>
      <c r="E18" t="s">
        <v>119</v>
      </c>
      <c r="F18" s="4">
        <v>1495</v>
      </c>
      <c r="G18" s="4">
        <v>249</v>
      </c>
      <c r="H18" s="3">
        <f>2*F18+G18</f>
        <v>3239</v>
      </c>
      <c r="I18" s="3"/>
      <c r="J18" s="3">
        <f>+H18/1.055</f>
        <v>3070.1421800947869</v>
      </c>
      <c r="L18" s="7">
        <v>348.44</v>
      </c>
      <c r="M18" s="6">
        <v>16</v>
      </c>
      <c r="N18" s="6">
        <v>39</v>
      </c>
      <c r="O18" s="8">
        <f>2*(L18+M18)+N18</f>
        <v>767.88</v>
      </c>
      <c r="Q18" s="3">
        <f>+J18-O18</f>
        <v>2302.2621800947868</v>
      </c>
      <c r="R18" s="5">
        <f>+Q18/J18</f>
        <v>0.74988780487804874</v>
      </c>
    </row>
    <row r="19" spans="2:18" x14ac:dyDescent="0.35">
      <c r="B19" s="43"/>
      <c r="C19" s="13" t="s">
        <v>50</v>
      </c>
      <c r="D19" s="41"/>
      <c r="E19" t="s">
        <v>197</v>
      </c>
      <c r="F19" s="4">
        <v>1695</v>
      </c>
      <c r="G19" s="4">
        <v>249</v>
      </c>
      <c r="H19" s="3">
        <f>2*F19+G19</f>
        <v>3639</v>
      </c>
      <c r="I19" s="3"/>
      <c r="J19" s="3">
        <f>+H19/1.055</f>
        <v>3449.2890995260664</v>
      </c>
      <c r="L19" s="7">
        <v>353</v>
      </c>
      <c r="M19" s="6">
        <v>16</v>
      </c>
      <c r="N19" s="6">
        <v>39</v>
      </c>
      <c r="O19" s="8">
        <f>2*(L19+M19)+N19</f>
        <v>777</v>
      </c>
      <c r="Q19" s="3">
        <f>+J19-O19</f>
        <v>2672.2890995260664</v>
      </c>
      <c r="R19" s="5">
        <f>+Q19/J19</f>
        <v>0.77473619126133553</v>
      </c>
    </row>
    <row r="20" spans="2:18" x14ac:dyDescent="0.35">
      <c r="B20" s="43"/>
      <c r="C20" s="14" t="s">
        <v>15</v>
      </c>
      <c r="E20" t="s">
        <v>194</v>
      </c>
      <c r="F20" s="4">
        <v>1795</v>
      </c>
      <c r="G20" s="4">
        <v>249</v>
      </c>
      <c r="H20" s="3">
        <f t="shared" ref="H20" si="9">2*F20+G20</f>
        <v>3839</v>
      </c>
      <c r="I20" s="3"/>
      <c r="J20" s="3">
        <f t="shared" ref="J20" si="10">+H20/1.055</f>
        <v>3638.8625592417065</v>
      </c>
      <c r="L20" s="6">
        <v>335</v>
      </c>
      <c r="M20" s="6">
        <v>10</v>
      </c>
      <c r="N20" s="6">
        <v>60</v>
      </c>
      <c r="O20">
        <f t="shared" ref="O20" si="11">2*(L20+M20)+N20</f>
        <v>750</v>
      </c>
      <c r="Q20" s="3">
        <f t="shared" ref="Q20" si="12">+J20-O20</f>
        <v>2888.8625592417065</v>
      </c>
      <c r="R20" s="5">
        <f t="shared" ref="R20" si="13">+Q20/J20</f>
        <v>0.79389163844751243</v>
      </c>
    </row>
    <row r="22" spans="2:18" ht="4" customHeight="1" x14ac:dyDescent="0.35">
      <c r="B22" s="16"/>
      <c r="C22" s="15"/>
      <c r="D22" s="3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</row>
    <row r="24" spans="2:18" x14ac:dyDescent="0.35">
      <c r="B24" s="43" t="s">
        <v>21</v>
      </c>
      <c r="C24" s="13" t="s">
        <v>15</v>
      </c>
      <c r="D24" s="35" t="s">
        <v>13</v>
      </c>
      <c r="E24" t="s">
        <v>32</v>
      </c>
      <c r="F24" s="4">
        <v>950</v>
      </c>
      <c r="H24" s="3">
        <f>2*F24+G24</f>
        <v>1900</v>
      </c>
      <c r="I24" s="3"/>
      <c r="J24" s="3">
        <f>+H24/1.055</f>
        <v>1800.9478672985783</v>
      </c>
      <c r="L24" s="6">
        <v>112</v>
      </c>
      <c r="M24" s="6">
        <v>10</v>
      </c>
      <c r="O24">
        <f>2*(L24+M24)+N24</f>
        <v>244</v>
      </c>
      <c r="Q24" s="3">
        <f>+J24-O24</f>
        <v>1556.9478672985783</v>
      </c>
      <c r="R24" s="5">
        <f>+Q24/J24</f>
        <v>0.86451578947368424</v>
      </c>
    </row>
    <row r="25" spans="2:18" x14ac:dyDescent="0.35">
      <c r="B25" s="43"/>
      <c r="C25" s="13" t="s">
        <v>15</v>
      </c>
      <c r="D25" s="35" t="s">
        <v>13</v>
      </c>
      <c r="E25" t="s">
        <v>227</v>
      </c>
      <c r="F25" s="4">
        <v>950</v>
      </c>
      <c r="H25" s="3">
        <f>2*F25+G25</f>
        <v>1900</v>
      </c>
      <c r="I25" s="3"/>
      <c r="J25" s="3">
        <f>+H25/1.055</f>
        <v>1800.9478672985783</v>
      </c>
      <c r="L25" s="6">
        <v>116</v>
      </c>
      <c r="M25" s="6">
        <v>10</v>
      </c>
      <c r="O25">
        <f>2*(L25+M25)+N25</f>
        <v>252</v>
      </c>
      <c r="Q25" s="3">
        <f>+J25-O25</f>
        <v>1548.9478672985783</v>
      </c>
      <c r="R25" s="5">
        <f>+Q25/J25</f>
        <v>0.86007368421052632</v>
      </c>
    </row>
    <row r="26" spans="2:18" x14ac:dyDescent="0.35">
      <c r="B26" s="43"/>
      <c r="C26" s="13" t="s">
        <v>15</v>
      </c>
      <c r="D26" s="35" t="s">
        <v>13</v>
      </c>
      <c r="E26" t="s">
        <v>208</v>
      </c>
      <c r="F26" s="4">
        <v>950</v>
      </c>
      <c r="H26" s="3">
        <f>2*F26+G26</f>
        <v>1900</v>
      </c>
      <c r="I26" s="3"/>
      <c r="J26" s="3">
        <f>+H26/1.055</f>
        <v>1800.9478672985783</v>
      </c>
      <c r="L26" s="6">
        <v>116</v>
      </c>
      <c r="M26" s="6">
        <v>10</v>
      </c>
      <c r="O26">
        <f>2*(L26+M26)+N26</f>
        <v>252</v>
      </c>
      <c r="Q26" s="3">
        <f>+J26-O26</f>
        <v>1548.9478672985783</v>
      </c>
      <c r="R26" s="5">
        <f>+Q26/J26</f>
        <v>0.86007368421052632</v>
      </c>
    </row>
    <row r="27" spans="2:18" ht="14.5" customHeight="1" x14ac:dyDescent="0.35">
      <c r="B27" s="43"/>
      <c r="C27" s="13" t="s">
        <v>50</v>
      </c>
      <c r="E27" t="s">
        <v>117</v>
      </c>
      <c r="F27" s="4">
        <v>1195</v>
      </c>
      <c r="G27" s="4">
        <v>249</v>
      </c>
      <c r="H27" s="3">
        <f t="shared" ref="H27:H36" si="14">2*F27+G27</f>
        <v>2639</v>
      </c>
      <c r="I27" s="3"/>
      <c r="J27" s="3">
        <f t="shared" ref="J27:J37" si="15">+H27/1.055</f>
        <v>2501.4218009478673</v>
      </c>
      <c r="L27" s="7">
        <v>264.5</v>
      </c>
      <c r="M27" s="6">
        <v>16</v>
      </c>
      <c r="N27" s="6">
        <v>39</v>
      </c>
      <c r="O27" s="8">
        <f t="shared" ref="O27:O34" si="16">2*(L27+M27)+N27</f>
        <v>600</v>
      </c>
      <c r="Q27" s="3">
        <f t="shared" ref="Q27:Q37" si="17">+J27-O27</f>
        <v>1901.4218009478673</v>
      </c>
      <c r="R27" s="5">
        <f t="shared" ref="R27:R37" si="18">+Q27/J27</f>
        <v>0.76013641530882914</v>
      </c>
    </row>
    <row r="28" spans="2:18" x14ac:dyDescent="0.35">
      <c r="B28" s="43"/>
      <c r="C28" s="13" t="s">
        <v>50</v>
      </c>
      <c r="E28" t="s">
        <v>118</v>
      </c>
      <c r="F28" s="4">
        <v>1295</v>
      </c>
      <c r="G28" s="4">
        <v>249</v>
      </c>
      <c r="H28" s="3">
        <f t="shared" si="14"/>
        <v>2839</v>
      </c>
      <c r="I28" s="3"/>
      <c r="J28" s="3">
        <f t="shared" si="15"/>
        <v>2690.9952606635075</v>
      </c>
      <c r="L28" s="7">
        <v>310.24</v>
      </c>
      <c r="M28" s="6">
        <v>16</v>
      </c>
      <c r="N28" s="6">
        <v>39</v>
      </c>
      <c r="O28" s="8">
        <f t="shared" si="16"/>
        <v>691.48</v>
      </c>
      <c r="Q28" s="3">
        <f t="shared" si="17"/>
        <v>1999.5152606635074</v>
      </c>
      <c r="R28" s="5">
        <f t="shared" si="18"/>
        <v>0.74303930961606202</v>
      </c>
    </row>
    <row r="29" spans="2:18" x14ac:dyDescent="0.35">
      <c r="B29" s="43"/>
      <c r="C29" s="13" t="s">
        <v>50</v>
      </c>
      <c r="E29" t="s">
        <v>228</v>
      </c>
      <c r="F29" s="4">
        <v>1295</v>
      </c>
      <c r="G29" s="4">
        <v>249</v>
      </c>
      <c r="H29" s="3">
        <f t="shared" ref="H29" si="19">2*F29+G29</f>
        <v>2839</v>
      </c>
      <c r="I29" s="3"/>
      <c r="J29" s="3">
        <f t="shared" ref="J29" si="20">+H29/1.055</f>
        <v>2690.9952606635075</v>
      </c>
      <c r="L29" s="7">
        <v>312.45999999999998</v>
      </c>
      <c r="M29" s="6">
        <v>16</v>
      </c>
      <c r="N29" s="6">
        <v>39</v>
      </c>
      <c r="O29" s="8">
        <f t="shared" ref="O29" si="21">2*(L29+M29)+N29</f>
        <v>695.92</v>
      </c>
      <c r="Q29" s="3">
        <f t="shared" ref="Q29" si="22">+J29-O29</f>
        <v>1995.0752606635074</v>
      </c>
      <c r="R29" s="5">
        <f t="shared" ref="R29" si="23">+Q29/J29</f>
        <v>0.7413893624515675</v>
      </c>
    </row>
    <row r="30" spans="2:18" x14ac:dyDescent="0.35">
      <c r="B30" s="43"/>
      <c r="C30" s="13" t="s">
        <v>50</v>
      </c>
      <c r="E30" t="s">
        <v>195</v>
      </c>
      <c r="F30" s="4">
        <v>1295</v>
      </c>
      <c r="G30" s="4">
        <v>249</v>
      </c>
      <c r="H30" s="3">
        <f t="shared" ref="H30:H31" si="24">2*F30+G30</f>
        <v>2839</v>
      </c>
      <c r="I30" s="3"/>
      <c r="J30" s="3">
        <f t="shared" ref="J30:J31" si="25">+H30/1.055</f>
        <v>2690.9952606635075</v>
      </c>
      <c r="L30" s="7">
        <v>268.62</v>
      </c>
      <c r="M30" s="6">
        <v>16</v>
      </c>
      <c r="N30" s="6">
        <v>39</v>
      </c>
      <c r="O30" s="8">
        <f>2*(L30+M30)+N30</f>
        <v>608.24</v>
      </c>
      <c r="Q30" s="3">
        <f>+J30-O30</f>
        <v>2082.7552606635072</v>
      </c>
      <c r="R30" s="5">
        <f>+Q30/J30</f>
        <v>0.77397210285311724</v>
      </c>
    </row>
    <row r="31" spans="2:18" x14ac:dyDescent="0.35">
      <c r="B31" s="43"/>
      <c r="C31" s="13" t="s">
        <v>50</v>
      </c>
      <c r="E31" t="s">
        <v>196</v>
      </c>
      <c r="F31" s="4">
        <v>1495</v>
      </c>
      <c r="G31" s="4">
        <v>249</v>
      </c>
      <c r="H31" s="3">
        <f t="shared" si="24"/>
        <v>3239</v>
      </c>
      <c r="I31" s="3"/>
      <c r="J31" s="3">
        <f t="shared" si="25"/>
        <v>3070.1421800947869</v>
      </c>
      <c r="L31" s="7">
        <v>314.45</v>
      </c>
      <c r="M31" s="6">
        <v>16</v>
      </c>
      <c r="N31" s="6">
        <v>39</v>
      </c>
      <c r="O31" s="8">
        <f t="shared" ref="O31" si="26">2*(L31+M31)+N31</f>
        <v>699.9</v>
      </c>
      <c r="Q31" s="3">
        <f t="shared" ref="Q31" si="27">+J31-O31</f>
        <v>2370.2421800947868</v>
      </c>
      <c r="R31" s="5">
        <f t="shared" ref="R31" si="28">+Q31/J31</f>
        <v>0.77203010188329735</v>
      </c>
    </row>
    <row r="32" spans="2:18" x14ac:dyDescent="0.35">
      <c r="B32" s="43"/>
      <c r="C32" s="13" t="s">
        <v>50</v>
      </c>
      <c r="D32" s="31"/>
      <c r="E32" t="s">
        <v>70</v>
      </c>
      <c r="F32" s="4">
        <v>1045</v>
      </c>
      <c r="H32" s="3">
        <f t="shared" si="14"/>
        <v>2090</v>
      </c>
      <c r="I32" s="3"/>
      <c r="J32" s="3">
        <f t="shared" si="15"/>
        <v>1981.0426540284361</v>
      </c>
      <c r="L32" s="7">
        <v>228.26</v>
      </c>
      <c r="M32" s="6">
        <v>16</v>
      </c>
      <c r="O32" s="8">
        <f t="shared" si="16"/>
        <v>488.52</v>
      </c>
      <c r="Q32" s="3">
        <f t="shared" si="17"/>
        <v>1492.5226540284361</v>
      </c>
      <c r="R32" s="5">
        <f t="shared" si="18"/>
        <v>0.75340258373205748</v>
      </c>
    </row>
    <row r="33" spans="2:18" x14ac:dyDescent="0.35">
      <c r="B33" s="43"/>
      <c r="C33" s="13" t="s">
        <v>50</v>
      </c>
      <c r="D33" s="31"/>
      <c r="E33" t="s">
        <v>71</v>
      </c>
      <c r="F33" s="4">
        <v>1095</v>
      </c>
      <c r="H33" s="3">
        <f t="shared" si="14"/>
        <v>2190</v>
      </c>
      <c r="I33" s="3"/>
      <c r="J33" s="3">
        <f t="shared" si="15"/>
        <v>2075.829383886256</v>
      </c>
      <c r="L33" s="7">
        <v>264.54000000000002</v>
      </c>
      <c r="M33" s="6">
        <v>16</v>
      </c>
      <c r="O33" s="8">
        <f t="shared" si="16"/>
        <v>561.08000000000004</v>
      </c>
      <c r="Q33" s="3">
        <f t="shared" si="17"/>
        <v>1514.7493838862561</v>
      </c>
      <c r="R33" s="5">
        <f t="shared" si="18"/>
        <v>0.72970803652968041</v>
      </c>
    </row>
    <row r="34" spans="2:18" x14ac:dyDescent="0.35">
      <c r="B34" s="43"/>
      <c r="C34" s="13" t="s">
        <v>50</v>
      </c>
      <c r="D34" s="31"/>
      <c r="E34" t="s">
        <v>59</v>
      </c>
      <c r="F34" s="4">
        <v>1195</v>
      </c>
      <c r="H34" s="3">
        <f t="shared" si="14"/>
        <v>2390</v>
      </c>
      <c r="I34" s="3"/>
      <c r="J34" s="3">
        <f t="shared" si="15"/>
        <v>2265.4028436018957</v>
      </c>
      <c r="L34" s="7">
        <v>316.76</v>
      </c>
      <c r="M34" s="6">
        <v>16</v>
      </c>
      <c r="O34" s="8">
        <f t="shared" si="16"/>
        <v>665.52</v>
      </c>
      <c r="Q34" s="3">
        <f t="shared" si="17"/>
        <v>1599.8828436018957</v>
      </c>
      <c r="R34" s="5">
        <f t="shared" si="18"/>
        <v>0.70622443514644351</v>
      </c>
    </row>
    <row r="35" spans="2:18" x14ac:dyDescent="0.35">
      <c r="B35" s="43"/>
      <c r="C35" s="13" t="s">
        <v>50</v>
      </c>
      <c r="D35" s="41"/>
      <c r="E35" t="s">
        <v>130</v>
      </c>
      <c r="F35" s="4">
        <v>1045</v>
      </c>
      <c r="H35" s="3">
        <f>F35+G35</f>
        <v>1045</v>
      </c>
      <c r="I35" s="3"/>
      <c r="J35" s="3">
        <f t="shared" ref="J35" si="29">+H35/1.055</f>
        <v>990.52132701421806</v>
      </c>
      <c r="L35" s="7">
        <v>329.06</v>
      </c>
      <c r="M35" s="6">
        <v>16</v>
      </c>
      <c r="O35" s="8">
        <f>(L35+M35)</f>
        <v>345.06</v>
      </c>
      <c r="Q35" s="3">
        <f t="shared" ref="Q35" si="30">+J35-O35</f>
        <v>645.46132701421811</v>
      </c>
      <c r="R35" s="5">
        <f t="shared" ref="R35" si="31">+Q35/J35</f>
        <v>0.65163799043062209</v>
      </c>
    </row>
    <row r="36" spans="2:18" x14ac:dyDescent="0.35">
      <c r="B36" s="43"/>
      <c r="C36" s="13" t="s">
        <v>50</v>
      </c>
      <c r="D36" s="31"/>
      <c r="E36" t="s">
        <v>131</v>
      </c>
      <c r="F36" s="4">
        <v>1045</v>
      </c>
      <c r="G36" s="4">
        <v>299</v>
      </c>
      <c r="H36" s="3">
        <f t="shared" si="14"/>
        <v>2389</v>
      </c>
      <c r="I36" s="3"/>
      <c r="J36" s="3">
        <f t="shared" si="15"/>
        <v>2264.4549763033178</v>
      </c>
      <c r="L36" s="7">
        <v>667.07</v>
      </c>
      <c r="M36" s="6">
        <v>16</v>
      </c>
      <c r="N36" s="6">
        <v>69</v>
      </c>
      <c r="O36" s="8">
        <f>L36+(2*M36)+N36</f>
        <v>768.07</v>
      </c>
      <c r="Q36" s="3">
        <f t="shared" si="17"/>
        <v>1496.3849763033177</v>
      </c>
      <c r="R36" s="5">
        <f t="shared" si="18"/>
        <v>0.66081462955211379</v>
      </c>
    </row>
    <row r="37" spans="2:18" x14ac:dyDescent="0.35">
      <c r="B37" s="43"/>
      <c r="C37" s="13" t="s">
        <v>50</v>
      </c>
      <c r="D37" s="31"/>
      <c r="E37" t="s">
        <v>126</v>
      </c>
      <c r="F37" s="4">
        <v>1095</v>
      </c>
      <c r="H37" s="3">
        <f>F37+G37</f>
        <v>1095</v>
      </c>
      <c r="I37" s="3"/>
      <c r="J37" s="3">
        <f t="shared" si="15"/>
        <v>1037.914691943128</v>
      </c>
      <c r="L37" s="7">
        <v>376.1</v>
      </c>
      <c r="M37" s="6">
        <v>16</v>
      </c>
      <c r="O37" s="8">
        <f>(L37+M37)</f>
        <v>392.1</v>
      </c>
      <c r="Q37" s="3">
        <f t="shared" si="17"/>
        <v>645.81469194312797</v>
      </c>
      <c r="R37" s="5">
        <f t="shared" si="18"/>
        <v>0.62222328767123292</v>
      </c>
    </row>
    <row r="38" spans="2:18" x14ac:dyDescent="0.35">
      <c r="B38" s="43"/>
      <c r="C38" s="13" t="s">
        <v>50</v>
      </c>
      <c r="D38" s="41"/>
      <c r="E38" t="s">
        <v>127</v>
      </c>
      <c r="F38" s="4">
        <v>1095</v>
      </c>
      <c r="G38" s="4">
        <v>299</v>
      </c>
      <c r="H38" s="3">
        <f t="shared" ref="H38" si="32">2*F38+G38</f>
        <v>2489</v>
      </c>
      <c r="I38" s="3"/>
      <c r="J38" s="3">
        <f t="shared" ref="J38" si="33">+H38/1.055</f>
        <v>2359.2417061611377</v>
      </c>
      <c r="L38" s="7">
        <v>778.18</v>
      </c>
      <c r="M38" s="6">
        <v>16</v>
      </c>
      <c r="N38" s="6">
        <v>69</v>
      </c>
      <c r="O38" s="8">
        <f>L38+(2*M38)+N38</f>
        <v>879.18</v>
      </c>
      <c r="Q38" s="3">
        <f t="shared" ref="Q38" si="34">+J38-O38</f>
        <v>1480.0617061611379</v>
      </c>
      <c r="R38" s="5">
        <f t="shared" ref="R38" si="35">+Q38/J38</f>
        <v>0.62734636400160715</v>
      </c>
    </row>
    <row r="39" spans="2:18" x14ac:dyDescent="0.35">
      <c r="B39" s="43"/>
      <c r="C39" s="13" t="s">
        <v>50</v>
      </c>
      <c r="D39" s="41"/>
      <c r="E39" t="s">
        <v>132</v>
      </c>
      <c r="F39" s="4">
        <v>1195</v>
      </c>
      <c r="H39" s="3">
        <f>F39+G39</f>
        <v>1195</v>
      </c>
      <c r="I39" s="3"/>
      <c r="J39" s="3">
        <f t="shared" ref="J39:J40" si="36">+H39/1.055</f>
        <v>1132.7014218009479</v>
      </c>
      <c r="L39" s="7">
        <v>292.55</v>
      </c>
      <c r="M39" s="6">
        <v>16</v>
      </c>
      <c r="O39" s="8">
        <f>(L39+M39)</f>
        <v>308.55</v>
      </c>
      <c r="Q39" s="3">
        <f t="shared" ref="Q39:Q40" si="37">+J39-O39</f>
        <v>824.1514218009479</v>
      </c>
      <c r="R39" s="5">
        <f t="shared" ref="R39:R40" si="38">+Q39/J39</f>
        <v>0.72759811715481171</v>
      </c>
    </row>
    <row r="40" spans="2:18" x14ac:dyDescent="0.35">
      <c r="B40" s="43"/>
      <c r="C40" s="13" t="s">
        <v>50</v>
      </c>
      <c r="D40" s="41"/>
      <c r="E40" t="s">
        <v>133</v>
      </c>
      <c r="F40" s="4">
        <v>1195</v>
      </c>
      <c r="G40" s="4">
        <v>299</v>
      </c>
      <c r="H40" s="3">
        <f t="shared" ref="H40" si="39">2*F40+G40</f>
        <v>2689</v>
      </c>
      <c r="I40" s="3"/>
      <c r="J40" s="3">
        <f t="shared" si="36"/>
        <v>2548.8151658767774</v>
      </c>
      <c r="L40" s="7">
        <v>654.19000000000005</v>
      </c>
      <c r="M40" s="6">
        <v>16</v>
      </c>
      <c r="N40" s="6">
        <v>69</v>
      </c>
      <c r="O40" s="8">
        <f>L40+(2*M40)+N40</f>
        <v>755.19</v>
      </c>
      <c r="Q40" s="3">
        <f t="shared" si="37"/>
        <v>1793.6251658767774</v>
      </c>
      <c r="R40" s="5">
        <f t="shared" si="38"/>
        <v>0.70370939010784683</v>
      </c>
    </row>
    <row r="41" spans="2:18" x14ac:dyDescent="0.35">
      <c r="B41" s="43"/>
      <c r="C41" s="13" t="s">
        <v>50</v>
      </c>
      <c r="D41" s="41"/>
      <c r="E41" t="s">
        <v>128</v>
      </c>
      <c r="F41" s="4">
        <v>1295</v>
      </c>
      <c r="H41" s="3">
        <f>F41+G41</f>
        <v>1295</v>
      </c>
      <c r="I41" s="3"/>
      <c r="J41" s="3">
        <f t="shared" ref="J41" si="40">+H41/1.055</f>
        <v>1227.4881516587679</v>
      </c>
      <c r="L41" s="7">
        <v>337.46</v>
      </c>
      <c r="M41" s="6">
        <v>16</v>
      </c>
      <c r="O41" s="8">
        <f>(L41+M41)</f>
        <v>353.46</v>
      </c>
      <c r="Q41" s="3">
        <f t="shared" ref="Q41" si="41">+J41-O41</f>
        <v>874.02815165876791</v>
      </c>
      <c r="R41" s="5">
        <f t="shared" ref="R41" si="42">+Q41/J41</f>
        <v>0.71204610038610039</v>
      </c>
    </row>
    <row r="42" spans="2:18" x14ac:dyDescent="0.35">
      <c r="B42" s="43"/>
      <c r="C42" s="13" t="s">
        <v>50</v>
      </c>
      <c r="D42" s="41"/>
      <c r="E42" t="s">
        <v>129</v>
      </c>
      <c r="F42" s="4">
        <v>1295</v>
      </c>
      <c r="G42" s="4">
        <v>299</v>
      </c>
      <c r="H42" s="3">
        <f t="shared" ref="H42" si="43">2*F42+G42</f>
        <v>2889</v>
      </c>
      <c r="I42" s="3"/>
      <c r="J42" s="3">
        <f t="shared" ref="J42" si="44">+H42/1.055</f>
        <v>2738.3886255924172</v>
      </c>
      <c r="L42" s="7">
        <v>744.01</v>
      </c>
      <c r="M42" s="6">
        <v>16</v>
      </c>
      <c r="N42" s="6">
        <v>69</v>
      </c>
      <c r="O42" s="8">
        <f>L42+(2*M42)+N42</f>
        <v>845.01</v>
      </c>
      <c r="Q42" s="3">
        <f t="shared" ref="Q42" si="45">+J42-O42</f>
        <v>1893.3786255924172</v>
      </c>
      <c r="R42" s="5">
        <f t="shared" ref="R42" si="46">+Q42/J42</f>
        <v>0.69142071651090342</v>
      </c>
    </row>
    <row r="43" spans="2:18" x14ac:dyDescent="0.35">
      <c r="B43" s="43"/>
      <c r="C43" s="13" t="s">
        <v>50</v>
      </c>
      <c r="D43" s="41"/>
      <c r="E43" t="s">
        <v>122</v>
      </c>
      <c r="F43" s="4">
        <v>1195</v>
      </c>
      <c r="H43" s="3">
        <f>F43+G43</f>
        <v>1195</v>
      </c>
      <c r="I43" s="3"/>
      <c r="J43" s="3">
        <f>+H43/1.055</f>
        <v>1132.7014218009479</v>
      </c>
      <c r="L43" s="7">
        <v>414.6</v>
      </c>
      <c r="M43" s="6">
        <v>16</v>
      </c>
      <c r="O43" s="8">
        <f>(L43+M43)</f>
        <v>430.6</v>
      </c>
      <c r="Q43" s="3">
        <f>+J43-O43</f>
        <v>702.10142180094783</v>
      </c>
      <c r="R43" s="5">
        <f t="shared" ref="R43" si="47">+Q43/J43</f>
        <v>0.61984686192468619</v>
      </c>
    </row>
    <row r="44" spans="2:18" x14ac:dyDescent="0.35">
      <c r="B44" s="43"/>
      <c r="C44" s="13" t="s">
        <v>50</v>
      </c>
      <c r="D44" s="31"/>
      <c r="E44" t="s">
        <v>123</v>
      </c>
      <c r="F44" s="4">
        <v>1195</v>
      </c>
      <c r="G44" s="4">
        <v>299</v>
      </c>
      <c r="H44" s="3">
        <f>2*F44+G44</f>
        <v>2689</v>
      </c>
      <c r="I44" s="3"/>
      <c r="J44" s="3">
        <f>+H44/1.055</f>
        <v>2548.8151658767774</v>
      </c>
      <c r="L44" s="7">
        <v>858.49</v>
      </c>
      <c r="M44" s="6">
        <v>16</v>
      </c>
      <c r="N44" s="6">
        <v>69</v>
      </c>
      <c r="O44" s="8">
        <f>L44+(2*M44)+N44</f>
        <v>959.49</v>
      </c>
      <c r="Q44" s="3">
        <f>+J44-O44</f>
        <v>1589.3251658767774</v>
      </c>
      <c r="R44" s="5">
        <f>+Q44/J44</f>
        <v>0.62355449981405731</v>
      </c>
    </row>
    <row r="45" spans="2:18" x14ac:dyDescent="0.35">
      <c r="B45" s="43"/>
      <c r="C45" s="13" t="s">
        <v>50</v>
      </c>
      <c r="D45" s="41"/>
      <c r="E45" t="s">
        <v>125</v>
      </c>
      <c r="F45" s="4">
        <v>1695</v>
      </c>
      <c r="H45" s="3">
        <f>F45+G45</f>
        <v>1695</v>
      </c>
      <c r="I45" s="3"/>
      <c r="J45" s="3">
        <f>+H45/1.055</f>
        <v>1606.6350710900474</v>
      </c>
      <c r="L45" s="7">
        <v>373.75</v>
      </c>
      <c r="M45" s="6">
        <v>16</v>
      </c>
      <c r="O45" s="8">
        <f>(L45+M45)</f>
        <v>389.75</v>
      </c>
      <c r="Q45" s="3">
        <f>+J45-O45</f>
        <v>1216.8850710900474</v>
      </c>
      <c r="R45" s="5">
        <f t="shared" ref="R45" si="48">+Q45/J45</f>
        <v>0.75741224188790557</v>
      </c>
    </row>
    <row r="46" spans="2:18" x14ac:dyDescent="0.35">
      <c r="B46" s="43"/>
      <c r="C46" s="14" t="s">
        <v>15</v>
      </c>
      <c r="E46" t="s">
        <v>103</v>
      </c>
      <c r="F46" s="4">
        <v>1045</v>
      </c>
      <c r="G46" s="4">
        <v>249</v>
      </c>
      <c r="H46" s="3">
        <f t="shared" ref="H46:H47" si="49">2*F46+G46</f>
        <v>2339</v>
      </c>
      <c r="I46" s="3"/>
      <c r="J46" s="3">
        <f t="shared" ref="J46:J47" si="50">+H46/1.055</f>
        <v>2217.0616113744077</v>
      </c>
      <c r="L46" s="6">
        <v>229</v>
      </c>
      <c r="M46" s="6">
        <v>10</v>
      </c>
      <c r="N46" s="6">
        <v>60</v>
      </c>
      <c r="O46">
        <f t="shared" ref="O46:O47" si="51">2*(L46+M46)+N46</f>
        <v>538</v>
      </c>
      <c r="Q46" s="3">
        <f t="shared" ref="Q46:Q47" si="52">+J46-O46</f>
        <v>1679.0616113744077</v>
      </c>
      <c r="R46" s="5">
        <f t="shared" ref="R46:R47" si="53">+Q46/J46</f>
        <v>0.75733646857631465</v>
      </c>
    </row>
    <row r="47" spans="2:18" x14ac:dyDescent="0.35">
      <c r="B47" s="43"/>
      <c r="C47" s="14" t="s">
        <v>15</v>
      </c>
      <c r="E47" t="s">
        <v>104</v>
      </c>
      <c r="F47" s="4">
        <v>1095</v>
      </c>
      <c r="G47" s="4">
        <v>249</v>
      </c>
      <c r="H47" s="3">
        <f t="shared" si="49"/>
        <v>2439</v>
      </c>
      <c r="I47" s="3"/>
      <c r="J47" s="3">
        <f t="shared" si="50"/>
        <v>2311.8483412322275</v>
      </c>
      <c r="L47" s="6">
        <v>279</v>
      </c>
      <c r="M47" s="6">
        <v>10</v>
      </c>
      <c r="N47" s="6">
        <v>60</v>
      </c>
      <c r="O47">
        <f t="shared" si="51"/>
        <v>638</v>
      </c>
      <c r="Q47" s="3">
        <f t="shared" si="52"/>
        <v>1673.8483412322275</v>
      </c>
      <c r="R47" s="5">
        <f t="shared" si="53"/>
        <v>0.72403034030340307</v>
      </c>
    </row>
    <row r="48" spans="2:18" x14ac:dyDescent="0.35">
      <c r="B48" s="43"/>
      <c r="C48" s="13" t="s">
        <v>15</v>
      </c>
      <c r="D48" s="31"/>
      <c r="E48" t="s">
        <v>22</v>
      </c>
      <c r="F48" s="4">
        <v>1195</v>
      </c>
      <c r="G48" s="4">
        <v>249</v>
      </c>
      <c r="H48" s="3">
        <f>2*F48+G48</f>
        <v>2639</v>
      </c>
      <c r="I48" s="3"/>
      <c r="J48" s="3">
        <f>+H48/1.055</f>
        <v>2501.4218009478673</v>
      </c>
      <c r="L48" s="6">
        <v>330</v>
      </c>
      <c r="M48" s="6">
        <v>10</v>
      </c>
      <c r="N48" s="6">
        <v>60</v>
      </c>
      <c r="O48">
        <f>2*(L48+M48)+N48</f>
        <v>740</v>
      </c>
      <c r="Q48" s="3">
        <f>+J48-O48</f>
        <v>1761.4218009478673</v>
      </c>
      <c r="R48" s="5">
        <f>+Q48/J48</f>
        <v>0.70416824554755586</v>
      </c>
    </row>
    <row r="49" spans="2:18" x14ac:dyDescent="0.35">
      <c r="B49" s="43"/>
      <c r="C49" s="14" t="s">
        <v>15</v>
      </c>
      <c r="E49" t="s">
        <v>107</v>
      </c>
      <c r="F49" s="4">
        <v>1045</v>
      </c>
      <c r="H49" s="3">
        <f>2*F49+G49</f>
        <v>2090</v>
      </c>
      <c r="I49" s="3"/>
      <c r="J49" s="3">
        <f>+H49/1.055</f>
        <v>1981.0426540284361</v>
      </c>
      <c r="L49" s="6">
        <v>220</v>
      </c>
      <c r="M49" s="6">
        <v>10</v>
      </c>
      <c r="O49">
        <f>2*(L49+M49)+N49</f>
        <v>460</v>
      </c>
      <c r="Q49" s="3">
        <f>+J49-O49</f>
        <v>1521.0426540284361</v>
      </c>
      <c r="R49" s="5">
        <f>+Q49/J49</f>
        <v>0.76779904306220093</v>
      </c>
    </row>
    <row r="50" spans="2:18" x14ac:dyDescent="0.35">
      <c r="B50" s="43"/>
      <c r="C50" s="14" t="s">
        <v>15</v>
      </c>
      <c r="E50" t="s">
        <v>108</v>
      </c>
      <c r="F50" s="4">
        <v>1095</v>
      </c>
      <c r="H50" s="3">
        <f>2*F50+G50</f>
        <v>2190</v>
      </c>
      <c r="I50" s="3"/>
      <c r="J50" s="3">
        <f>+H50/1.055</f>
        <v>2075.829383886256</v>
      </c>
      <c r="L50" s="6">
        <v>263</v>
      </c>
      <c r="M50" s="6">
        <v>10</v>
      </c>
      <c r="O50">
        <f>2*(L50+M50)+N50</f>
        <v>546</v>
      </c>
      <c r="Q50" s="3">
        <f>+J50-O50</f>
        <v>1529.829383886256</v>
      </c>
      <c r="R50" s="5">
        <f>+Q50/J50</f>
        <v>0.73697260273972598</v>
      </c>
    </row>
    <row r="51" spans="2:18" x14ac:dyDescent="0.35">
      <c r="B51" s="43"/>
      <c r="C51" s="14" t="s">
        <v>15</v>
      </c>
      <c r="E51" t="s">
        <v>109</v>
      </c>
      <c r="F51" s="4">
        <v>1195</v>
      </c>
      <c r="H51" s="3">
        <f>2*F51+G51</f>
        <v>2390</v>
      </c>
      <c r="I51" s="3"/>
      <c r="J51" s="3">
        <f>+H51/1.055</f>
        <v>2265.4028436018957</v>
      </c>
      <c r="L51" s="6">
        <v>315</v>
      </c>
      <c r="M51" s="6">
        <v>10</v>
      </c>
      <c r="O51">
        <f>2*(L51+M51)+N51</f>
        <v>650</v>
      </c>
      <c r="Q51" s="3">
        <f>+J51-O51</f>
        <v>1615.4028436018957</v>
      </c>
      <c r="R51" s="5">
        <f>+Q51/J51</f>
        <v>0.71307531380753142</v>
      </c>
    </row>
    <row r="52" spans="2:18" x14ac:dyDescent="0.35">
      <c r="B52" s="43"/>
      <c r="C52" s="14" t="s">
        <v>15</v>
      </c>
      <c r="E52" t="s">
        <v>153</v>
      </c>
      <c r="F52" s="4">
        <v>1295</v>
      </c>
      <c r="H52" s="3">
        <f t="shared" ref="H52:H54" si="54">2*F52+G52</f>
        <v>2590</v>
      </c>
      <c r="I52" s="3"/>
      <c r="J52" s="3">
        <f t="shared" ref="J52:J54" si="55">+H52/1.055</f>
        <v>2454.9763033175359</v>
      </c>
      <c r="L52" s="6">
        <v>226</v>
      </c>
      <c r="M52" s="6">
        <v>10</v>
      </c>
      <c r="O52">
        <f t="shared" ref="O52:O54" si="56">2*(L52+M52)+N52</f>
        <v>472</v>
      </c>
      <c r="Q52" s="3">
        <f t="shared" ref="Q52:Q54" si="57">+J52-O52</f>
        <v>1982.9763033175359</v>
      </c>
      <c r="R52" s="5">
        <f t="shared" ref="R52:R54" si="58">+Q52/J52</f>
        <v>0.80773745173745182</v>
      </c>
    </row>
    <row r="53" spans="2:18" x14ac:dyDescent="0.35">
      <c r="B53" s="43"/>
      <c r="C53" s="14" t="s">
        <v>15</v>
      </c>
      <c r="E53" t="s">
        <v>154</v>
      </c>
      <c r="F53" s="4">
        <v>1495</v>
      </c>
      <c r="H53" s="3">
        <f t="shared" si="54"/>
        <v>2990</v>
      </c>
      <c r="I53" s="3"/>
      <c r="J53" s="3">
        <f t="shared" si="55"/>
        <v>2834.1232227488154</v>
      </c>
      <c r="L53" s="6">
        <v>264</v>
      </c>
      <c r="M53" s="6">
        <v>10</v>
      </c>
      <c r="O53">
        <f t="shared" si="56"/>
        <v>548</v>
      </c>
      <c r="Q53" s="3">
        <f t="shared" si="57"/>
        <v>2286.1232227488154</v>
      </c>
      <c r="R53" s="5">
        <f t="shared" si="58"/>
        <v>0.80664214046822746</v>
      </c>
    </row>
    <row r="54" spans="2:18" x14ac:dyDescent="0.35">
      <c r="B54" s="43"/>
      <c r="C54" s="14" t="s">
        <v>15</v>
      </c>
      <c r="E54" t="s">
        <v>155</v>
      </c>
      <c r="F54" s="4">
        <v>1795</v>
      </c>
      <c r="H54" s="3">
        <f t="shared" si="54"/>
        <v>3590</v>
      </c>
      <c r="I54" s="3"/>
      <c r="J54" s="3">
        <f t="shared" si="55"/>
        <v>3402.843601895735</v>
      </c>
      <c r="L54" s="6">
        <v>323</v>
      </c>
      <c r="M54" s="6">
        <v>10</v>
      </c>
      <c r="O54">
        <f t="shared" si="56"/>
        <v>666</v>
      </c>
      <c r="Q54" s="3">
        <f t="shared" si="57"/>
        <v>2736.843601895735</v>
      </c>
      <c r="R54" s="5">
        <f t="shared" si="58"/>
        <v>0.80428133704735383</v>
      </c>
    </row>
    <row r="55" spans="2:18" x14ac:dyDescent="0.35">
      <c r="B55" s="43"/>
      <c r="C55" s="14" t="s">
        <v>15</v>
      </c>
      <c r="E55" t="s">
        <v>192</v>
      </c>
      <c r="F55" s="4">
        <v>1295</v>
      </c>
      <c r="G55" s="4">
        <v>249</v>
      </c>
      <c r="H55" s="3">
        <f t="shared" ref="H55:H56" si="59">2*F55+G55</f>
        <v>2839</v>
      </c>
      <c r="I55" s="3"/>
      <c r="J55" s="3">
        <f t="shared" ref="J55:J56" si="60">+H55/1.055</f>
        <v>2690.9952606635075</v>
      </c>
      <c r="L55" s="6">
        <v>238</v>
      </c>
      <c r="M55" s="6">
        <v>10</v>
      </c>
      <c r="N55" s="6">
        <v>60</v>
      </c>
      <c r="O55">
        <f t="shared" ref="O55:O56" si="61">2*(L55+M55)+N55</f>
        <v>556</v>
      </c>
      <c r="Q55" s="3">
        <f t="shared" ref="Q55:Q56" si="62">+J55-O55</f>
        <v>2134.9952606635075</v>
      </c>
      <c r="R55" s="5">
        <f t="shared" ref="R55:R56" si="63">+Q55/J55</f>
        <v>0.79338499471644952</v>
      </c>
    </row>
    <row r="56" spans="2:18" x14ac:dyDescent="0.35">
      <c r="B56" s="43"/>
      <c r="C56" s="14" t="s">
        <v>15</v>
      </c>
      <c r="E56" t="s">
        <v>193</v>
      </c>
      <c r="F56" s="4">
        <v>1495</v>
      </c>
      <c r="G56" s="4">
        <v>249</v>
      </c>
      <c r="H56" s="3">
        <f t="shared" si="59"/>
        <v>3239</v>
      </c>
      <c r="I56" s="3"/>
      <c r="J56" s="3">
        <f t="shared" si="60"/>
        <v>3070.1421800947869</v>
      </c>
      <c r="L56" s="6">
        <v>289</v>
      </c>
      <c r="M56" s="6">
        <v>10</v>
      </c>
      <c r="N56" s="6">
        <v>60</v>
      </c>
      <c r="O56">
        <f t="shared" si="61"/>
        <v>658</v>
      </c>
      <c r="Q56" s="3">
        <f t="shared" si="62"/>
        <v>2412.1421800947869</v>
      </c>
      <c r="R56" s="5">
        <f t="shared" si="63"/>
        <v>0.78567767829577029</v>
      </c>
    </row>
    <row r="57" spans="2:18" x14ac:dyDescent="0.35">
      <c r="F57" s="18"/>
      <c r="G57" s="32"/>
      <c r="H57" s="18"/>
      <c r="I57" s="18"/>
      <c r="J57" s="18"/>
      <c r="K57" s="32"/>
      <c r="L57" s="33"/>
      <c r="M57" s="32"/>
      <c r="N57" s="32"/>
      <c r="O57" s="33"/>
      <c r="Q57" s="3"/>
      <c r="R57" s="5"/>
    </row>
    <row r="61" spans="2:18" x14ac:dyDescent="0.35">
      <c r="E61" t="s">
        <v>202</v>
      </c>
    </row>
  </sheetData>
  <mergeCells count="7">
    <mergeCell ref="B24:B56"/>
    <mergeCell ref="Q4:R4"/>
    <mergeCell ref="B6:B10"/>
    <mergeCell ref="B17:B20"/>
    <mergeCell ref="F4:H4"/>
    <mergeCell ref="L4:O4"/>
    <mergeCell ref="B12:B15"/>
  </mergeCells>
  <pageMargins left="0.7" right="0.7" top="0.75" bottom="0.75" header="0.3" footer="0.3"/>
  <pageSetup paperSize="9" scale="83" orientation="landscape" r:id="rId1"/>
  <ignoredErrors>
    <ignoredError sqref="O42 H42 O36:O38 H36:H38 H40:H41 O40:O41 O39 H39 H45 H35 O43:O44 H43:H4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7C0F4-57F0-4D2D-B542-13EDFA7F2624}">
  <dimension ref="A2:Q48"/>
  <sheetViews>
    <sheetView topLeftCell="A25" workbookViewId="0">
      <selection activeCell="E46" sqref="E46"/>
    </sheetView>
  </sheetViews>
  <sheetFormatPr baseColWidth="10" defaultRowHeight="14.5" x14ac:dyDescent="0.35"/>
  <cols>
    <col min="1" max="1" width="7.90625" bestFit="1" customWidth="1"/>
    <col min="2" max="2" width="3.54296875" bestFit="1" customWidth="1"/>
    <col min="3" max="3" width="8.1796875" style="14" bestFit="1" customWidth="1"/>
    <col min="4" max="4" width="3.54296875" style="34" customWidth="1"/>
    <col min="5" max="5" width="22.453125" bestFit="1" customWidth="1"/>
    <col min="9" max="9" width="0.81640625" customWidth="1"/>
    <col min="11" max="11" width="0.81640625" customWidth="1"/>
    <col min="13" max="13" width="16.453125" bestFit="1" customWidth="1"/>
    <col min="15" max="15" width="0.81640625" customWidth="1"/>
  </cols>
  <sheetData>
    <row r="2" spans="1:17" x14ac:dyDescent="0.35">
      <c r="E2" s="11" t="s">
        <v>14</v>
      </c>
    </row>
    <row r="4" spans="1:17" x14ac:dyDescent="0.35">
      <c r="F4" s="44" t="s">
        <v>0</v>
      </c>
      <c r="G4" s="44"/>
      <c r="H4" s="44"/>
      <c r="J4" s="12" t="s">
        <v>4</v>
      </c>
      <c r="L4" s="44" t="s">
        <v>5</v>
      </c>
      <c r="M4" s="44"/>
      <c r="N4" s="44"/>
      <c r="P4" s="44" t="s">
        <v>7</v>
      </c>
      <c r="Q4" s="44"/>
    </row>
    <row r="5" spans="1:17" x14ac:dyDescent="0.35">
      <c r="A5" t="s">
        <v>17</v>
      </c>
      <c r="F5" s="1" t="s">
        <v>1</v>
      </c>
      <c r="G5" s="1" t="s">
        <v>2</v>
      </c>
      <c r="H5" s="1" t="s">
        <v>3</v>
      </c>
      <c r="I5" s="1"/>
      <c r="J5" s="1" t="s">
        <v>3</v>
      </c>
      <c r="L5" s="1" t="s">
        <v>1</v>
      </c>
      <c r="M5" s="1" t="s">
        <v>19</v>
      </c>
      <c r="N5" s="1" t="s">
        <v>3</v>
      </c>
      <c r="P5" s="1" t="s">
        <v>8</v>
      </c>
      <c r="Q5" s="1" t="s">
        <v>9</v>
      </c>
    </row>
    <row r="6" spans="1:17" ht="14.4" customHeight="1" x14ac:dyDescent="0.35">
      <c r="B6" s="45" t="s">
        <v>10</v>
      </c>
      <c r="C6" s="14" t="s">
        <v>15</v>
      </c>
      <c r="D6" s="35" t="s">
        <v>13</v>
      </c>
      <c r="E6" t="s">
        <v>168</v>
      </c>
      <c r="F6" s="4">
        <v>950</v>
      </c>
      <c r="G6" s="3"/>
      <c r="H6" s="3">
        <f>2*F6+G6</f>
        <v>1900</v>
      </c>
      <c r="I6" s="3"/>
      <c r="J6" s="3">
        <f>+H6/1.055</f>
        <v>1800.9478672985783</v>
      </c>
      <c r="L6" s="7">
        <v>185</v>
      </c>
      <c r="N6" s="8">
        <f>2*(L6)+M6</f>
        <v>370</v>
      </c>
      <c r="P6" s="3">
        <f>+J6-N6</f>
        <v>1430.9478672985783</v>
      </c>
      <c r="Q6" s="5">
        <f>+P6/J6</f>
        <v>0.7945526315789474</v>
      </c>
    </row>
    <row r="7" spans="1:17" x14ac:dyDescent="0.35">
      <c r="B7" s="45"/>
      <c r="C7" s="13" t="s">
        <v>50</v>
      </c>
      <c r="D7" s="35" t="s">
        <v>13</v>
      </c>
      <c r="E7" t="s">
        <v>52</v>
      </c>
      <c r="F7" s="4">
        <v>950</v>
      </c>
      <c r="H7" s="3">
        <f>2*F7+G7</f>
        <v>1900</v>
      </c>
      <c r="I7" s="3"/>
      <c r="J7" s="3">
        <f>+H7/1.055</f>
        <v>1800.9478672985783</v>
      </c>
      <c r="L7" s="6">
        <v>150</v>
      </c>
      <c r="N7">
        <f t="shared" ref="N7:N9" si="0">2*(L7)+M7</f>
        <v>300</v>
      </c>
      <c r="P7" s="3">
        <f>+J7-N7</f>
        <v>1500.9478672985783</v>
      </c>
      <c r="Q7" s="5">
        <f>+P7/J7</f>
        <v>0.83342105263157895</v>
      </c>
    </row>
    <row r="8" spans="1:17" x14ac:dyDescent="0.35">
      <c r="B8" s="45"/>
      <c r="C8" s="13" t="s">
        <v>50</v>
      </c>
      <c r="D8" s="35" t="s">
        <v>13</v>
      </c>
      <c r="E8" t="s">
        <v>85</v>
      </c>
      <c r="F8" s="4">
        <v>950</v>
      </c>
      <c r="H8" s="3">
        <f>2*F8+G8</f>
        <v>1900</v>
      </c>
      <c r="I8" s="3"/>
      <c r="J8" s="3">
        <f>+H8/1.055</f>
        <v>1800.9478672985783</v>
      </c>
      <c r="L8" s="6">
        <v>169</v>
      </c>
      <c r="N8">
        <f t="shared" si="0"/>
        <v>338</v>
      </c>
      <c r="P8" s="3">
        <f>+J8-N8</f>
        <v>1462.9478672985783</v>
      </c>
      <c r="Q8" s="5">
        <f>+P8/J8</f>
        <v>0.81232105263157894</v>
      </c>
    </row>
    <row r="9" spans="1:17" x14ac:dyDescent="0.35">
      <c r="B9" s="45"/>
      <c r="C9" s="13" t="s">
        <v>50</v>
      </c>
      <c r="D9" s="31"/>
      <c r="E9" t="s">
        <v>80</v>
      </c>
      <c r="F9" s="4">
        <v>1045</v>
      </c>
      <c r="H9" s="3">
        <f>2*F9+G9</f>
        <v>2090</v>
      </c>
      <c r="I9" s="3"/>
      <c r="J9" s="3">
        <f>+H9/1.055</f>
        <v>1981.0426540284361</v>
      </c>
      <c r="L9" s="7">
        <v>211.12</v>
      </c>
      <c r="N9">
        <f t="shared" si="0"/>
        <v>422.24</v>
      </c>
      <c r="P9" s="3">
        <f>+J9-N9</f>
        <v>1558.8026540284361</v>
      </c>
      <c r="Q9" s="5">
        <f>+P9/J9</f>
        <v>0.7868597129186603</v>
      </c>
    </row>
    <row r="10" spans="1:17" x14ac:dyDescent="0.35">
      <c r="F10" s="3"/>
      <c r="G10" s="3"/>
      <c r="H10" s="3"/>
      <c r="I10" s="3"/>
      <c r="J10" s="3"/>
    </row>
    <row r="11" spans="1:17" x14ac:dyDescent="0.35">
      <c r="B11" s="43" t="s">
        <v>11</v>
      </c>
      <c r="C11" s="13" t="s">
        <v>50</v>
      </c>
      <c r="E11" t="s">
        <v>86</v>
      </c>
      <c r="F11" s="4">
        <v>1095</v>
      </c>
      <c r="H11" s="3">
        <f>2*F11+G11</f>
        <v>2190</v>
      </c>
      <c r="I11" s="3"/>
      <c r="J11" s="3">
        <f>+H11/1.055</f>
        <v>2075.829383886256</v>
      </c>
      <c r="L11" s="7">
        <v>255.9</v>
      </c>
      <c r="N11" s="8">
        <f>2*(L11)+M11</f>
        <v>511.8</v>
      </c>
      <c r="P11" s="3">
        <f>+J11-N11</f>
        <v>1564.029383886256</v>
      </c>
      <c r="Q11" s="5">
        <f>+P11/J11</f>
        <v>0.75344794520547953</v>
      </c>
    </row>
    <row r="12" spans="1:17" ht="14.4" customHeight="1" x14ac:dyDescent="0.35">
      <c r="B12" s="43"/>
      <c r="C12" s="13" t="s">
        <v>50</v>
      </c>
      <c r="D12" s="41"/>
      <c r="E12" t="s">
        <v>81</v>
      </c>
      <c r="F12" s="4">
        <v>1095</v>
      </c>
      <c r="H12" s="3">
        <f>2*F12+G12</f>
        <v>2190</v>
      </c>
      <c r="I12" s="3"/>
      <c r="J12" s="3">
        <f>+H12/1.055</f>
        <v>2075.829383886256</v>
      </c>
      <c r="L12" s="7">
        <v>245.92</v>
      </c>
      <c r="N12" s="8">
        <f>2*(L12)+M12</f>
        <v>491.84</v>
      </c>
      <c r="P12" s="3">
        <f>+J12-N12</f>
        <v>1583.9893838862561</v>
      </c>
      <c r="Q12" s="5">
        <f>+P12/J12</f>
        <v>0.76306337899543386</v>
      </c>
    </row>
    <row r="13" spans="1:17" x14ac:dyDescent="0.35">
      <c r="B13" s="43"/>
      <c r="C13" s="14" t="s">
        <v>15</v>
      </c>
      <c r="E13" t="s">
        <v>111</v>
      </c>
      <c r="F13" s="4">
        <v>1195</v>
      </c>
      <c r="G13" s="3"/>
      <c r="H13" s="3">
        <f t="shared" ref="H13" si="1">2*F13+G13</f>
        <v>2390</v>
      </c>
      <c r="I13" s="3"/>
      <c r="J13" s="3">
        <f t="shared" ref="J13" si="2">+H13/1.055</f>
        <v>2265.4028436018957</v>
      </c>
      <c r="L13" s="6">
        <v>375</v>
      </c>
      <c r="M13" s="3"/>
      <c r="N13">
        <f t="shared" ref="N13" si="3">2*(L13)+M13</f>
        <v>750</v>
      </c>
      <c r="P13" s="3">
        <f t="shared" ref="P13" si="4">+J13-N13</f>
        <v>1515.4028436018957</v>
      </c>
      <c r="Q13" s="5">
        <f t="shared" ref="Q13" si="5">+P13/J13</f>
        <v>0.66893305439330542</v>
      </c>
    </row>
    <row r="14" spans="1:17" x14ac:dyDescent="0.35">
      <c r="B14" s="43"/>
      <c r="C14" s="13" t="s">
        <v>50</v>
      </c>
      <c r="D14" s="41"/>
      <c r="E14" t="s">
        <v>82</v>
      </c>
      <c r="F14" s="4">
        <v>1195</v>
      </c>
      <c r="H14" s="3">
        <f>2*F14+G14</f>
        <v>2390</v>
      </c>
      <c r="I14" s="3"/>
      <c r="J14" s="3">
        <f>+H14/1.055</f>
        <v>2265.4028436018957</v>
      </c>
      <c r="L14" s="7">
        <v>299.19</v>
      </c>
      <c r="N14" s="8">
        <f>2*(L14)+M14</f>
        <v>598.38</v>
      </c>
      <c r="P14" s="3">
        <f>+J14-N14</f>
        <v>1667.0228436018956</v>
      </c>
      <c r="Q14" s="5">
        <f>+P14/J14</f>
        <v>0.73586154811715476</v>
      </c>
    </row>
    <row r="15" spans="1:17" x14ac:dyDescent="0.35">
      <c r="B15" s="43"/>
      <c r="C15" s="13" t="s">
        <v>50</v>
      </c>
      <c r="E15" t="s">
        <v>83</v>
      </c>
      <c r="F15" s="4">
        <v>1195</v>
      </c>
      <c r="H15" s="3">
        <f>2*F15+G15</f>
        <v>2390</v>
      </c>
      <c r="I15" s="3"/>
      <c r="J15" s="3">
        <f>+H15/1.055</f>
        <v>2265.4028436018957</v>
      </c>
      <c r="L15" s="7">
        <v>306.64999999999998</v>
      </c>
      <c r="N15" s="8">
        <f>2*(L15)+M15</f>
        <v>613.29999999999995</v>
      </c>
      <c r="P15" s="3">
        <f>+J15-N15</f>
        <v>1652.1028436018958</v>
      </c>
      <c r="Q15" s="5">
        <f>+P15/J15</f>
        <v>0.72927552301255227</v>
      </c>
    </row>
    <row r="16" spans="1:17" x14ac:dyDescent="0.35">
      <c r="F16" s="3"/>
      <c r="G16" s="3"/>
      <c r="H16" s="3"/>
      <c r="I16" s="3"/>
      <c r="J16" s="3"/>
    </row>
    <row r="17" spans="2:17" ht="14.4" customHeight="1" x14ac:dyDescent="0.35">
      <c r="B17" s="46" t="s">
        <v>12</v>
      </c>
      <c r="C17" s="14" t="s">
        <v>15</v>
      </c>
      <c r="E17" t="s">
        <v>159</v>
      </c>
      <c r="F17" s="4">
        <v>1495</v>
      </c>
      <c r="G17" s="3"/>
      <c r="H17" s="3">
        <f t="shared" ref="H17" si="6">2*F17+G17</f>
        <v>2990</v>
      </c>
      <c r="I17" s="3"/>
      <c r="J17" s="3">
        <f t="shared" ref="J17" si="7">+H17/1.055</f>
        <v>2834.1232227488154</v>
      </c>
      <c r="L17" s="6">
        <v>398</v>
      </c>
      <c r="M17" s="3"/>
      <c r="N17">
        <f t="shared" ref="N17" si="8">2*(L17)+M17</f>
        <v>796</v>
      </c>
      <c r="P17" s="3">
        <f t="shared" ref="P17" si="9">+J17-N17</f>
        <v>2038.1232227488154</v>
      </c>
      <c r="Q17" s="5">
        <f t="shared" ref="Q17" si="10">+P17/J17</f>
        <v>0.7191371237458194</v>
      </c>
    </row>
    <row r="18" spans="2:17" x14ac:dyDescent="0.35">
      <c r="B18" s="46"/>
      <c r="C18" s="13" t="s">
        <v>50</v>
      </c>
      <c r="E18" t="s">
        <v>145</v>
      </c>
      <c r="F18" s="4">
        <v>1495</v>
      </c>
      <c r="H18" s="3">
        <f>2*F18+G18</f>
        <v>2990</v>
      </c>
      <c r="I18" s="3"/>
      <c r="J18" s="3">
        <f>+H18/1.055</f>
        <v>2834.1232227488154</v>
      </c>
      <c r="L18" s="7">
        <v>330.58</v>
      </c>
      <c r="N18" s="8">
        <f>2*(L18)+M18</f>
        <v>661.16</v>
      </c>
      <c r="P18" s="3">
        <f>+J18-N18</f>
        <v>2172.9632227488155</v>
      </c>
      <c r="Q18" s="5">
        <f>+P18/J18</f>
        <v>0.76671444816053513</v>
      </c>
    </row>
    <row r="19" spans="2:17" x14ac:dyDescent="0.35">
      <c r="B19" s="46"/>
      <c r="C19" s="13" t="s">
        <v>50</v>
      </c>
      <c r="D19" s="35"/>
      <c r="E19" t="s">
        <v>135</v>
      </c>
      <c r="F19" s="4">
        <v>1695</v>
      </c>
      <c r="G19" s="4">
        <v>299</v>
      </c>
      <c r="H19" s="3">
        <f>2*F19+G19</f>
        <v>3689</v>
      </c>
      <c r="I19" s="3"/>
      <c r="J19" s="3">
        <f>+H19/1.055</f>
        <v>3496.6824644549765</v>
      </c>
      <c r="L19" s="7">
        <v>866.97</v>
      </c>
      <c r="N19" s="8">
        <f>(L19)+M19</f>
        <v>866.97</v>
      </c>
      <c r="P19" s="3">
        <f>+J19-N19</f>
        <v>2629.7124644549767</v>
      </c>
      <c r="Q19" s="5">
        <f>+P19/J19</f>
        <v>0.75205927080509627</v>
      </c>
    </row>
    <row r="20" spans="2:17" x14ac:dyDescent="0.35">
      <c r="B20" s="46"/>
      <c r="C20" s="13" t="s">
        <v>35</v>
      </c>
      <c r="D20" s="41"/>
      <c r="E20" t="s">
        <v>199</v>
      </c>
      <c r="F20" s="4">
        <v>1695</v>
      </c>
      <c r="G20" s="3"/>
      <c r="H20" s="3">
        <f t="shared" ref="H20" si="11">2*F20+G20</f>
        <v>3390</v>
      </c>
      <c r="I20" s="3"/>
      <c r="J20" s="3">
        <f t="shared" ref="J20" si="12">+H20/1.055</f>
        <v>3213.2701421800948</v>
      </c>
      <c r="L20" s="7">
        <v>389</v>
      </c>
      <c r="N20" s="8">
        <f t="shared" ref="N20" si="13">2*(L20)+M20</f>
        <v>778</v>
      </c>
      <c r="P20" s="3">
        <f t="shared" ref="P20" si="14">+J20-N20</f>
        <v>2435.2701421800948</v>
      </c>
      <c r="Q20" s="5">
        <f t="shared" ref="Q20" si="15">+P20/J20</f>
        <v>0.75787905604719763</v>
      </c>
    </row>
    <row r="21" spans="2:17" x14ac:dyDescent="0.35">
      <c r="B21" s="46"/>
      <c r="C21" s="13" t="s">
        <v>35</v>
      </c>
      <c r="D21" s="41"/>
      <c r="E21" t="s">
        <v>169</v>
      </c>
      <c r="F21" s="4">
        <v>1795</v>
      </c>
      <c r="G21" s="4">
        <v>249</v>
      </c>
      <c r="H21" s="3">
        <f>2*F21+G21</f>
        <v>3839</v>
      </c>
      <c r="I21" s="3"/>
      <c r="J21" s="3">
        <f>+H21/1.055</f>
        <v>3638.8625592417065</v>
      </c>
      <c r="L21" s="7">
        <v>395</v>
      </c>
      <c r="M21" s="6">
        <v>104</v>
      </c>
      <c r="N21" s="33">
        <f>2*(L21)+M21</f>
        <v>894</v>
      </c>
      <c r="P21" s="3">
        <f t="shared" ref="P21" si="16">+J21-N21</f>
        <v>2744.8625592417065</v>
      </c>
      <c r="Q21" s="5">
        <f t="shared" ref="Q21" si="17">+P21/J21</f>
        <v>0.75431883302943481</v>
      </c>
    </row>
    <row r="23" spans="2:17" ht="4" customHeight="1" x14ac:dyDescent="0.35">
      <c r="B23" s="16"/>
      <c r="C23" s="15"/>
      <c r="D23" s="3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5" spans="2:17" x14ac:dyDescent="0.35">
      <c r="B25" s="43" t="s">
        <v>21</v>
      </c>
      <c r="C25" s="13" t="s">
        <v>50</v>
      </c>
      <c r="E25" t="s">
        <v>146</v>
      </c>
      <c r="F25" s="4">
        <v>1195</v>
      </c>
      <c r="H25" s="3">
        <f t="shared" ref="H25:H26" si="18">2*F25+G25</f>
        <v>2390</v>
      </c>
      <c r="I25" s="3"/>
      <c r="J25" s="3">
        <f t="shared" ref="J25:J26" si="19">+H25/1.055</f>
        <v>2265.4028436018957</v>
      </c>
      <c r="L25" s="7">
        <v>257.77999999999997</v>
      </c>
      <c r="N25" s="8">
        <f t="shared" ref="N25:N26" si="20">2*(L25)+M25</f>
        <v>515.55999999999995</v>
      </c>
      <c r="P25" s="3">
        <f t="shared" ref="P25:P26" si="21">+J25-N25</f>
        <v>1749.8428436018958</v>
      </c>
      <c r="Q25" s="5">
        <f t="shared" ref="Q25:Q26" si="22">+P25/J25</f>
        <v>0.77242016736401675</v>
      </c>
    </row>
    <row r="26" spans="2:17" x14ac:dyDescent="0.35">
      <c r="B26" s="43"/>
      <c r="C26" s="13" t="s">
        <v>50</v>
      </c>
      <c r="E26" t="s">
        <v>147</v>
      </c>
      <c r="F26" s="4">
        <v>1295</v>
      </c>
      <c r="H26" s="3">
        <f t="shared" si="18"/>
        <v>2590</v>
      </c>
      <c r="I26" s="3"/>
      <c r="J26" s="3">
        <f t="shared" si="19"/>
        <v>2454.9763033175359</v>
      </c>
      <c r="L26" s="7">
        <v>310.02</v>
      </c>
      <c r="N26" s="8">
        <f t="shared" si="20"/>
        <v>620.04</v>
      </c>
      <c r="P26" s="3">
        <f t="shared" si="21"/>
        <v>1834.9363033175359</v>
      </c>
      <c r="Q26" s="5">
        <f t="shared" si="22"/>
        <v>0.74743544401544404</v>
      </c>
    </row>
    <row r="27" spans="2:17" x14ac:dyDescent="0.35">
      <c r="B27" s="43"/>
      <c r="C27" s="13" t="s">
        <v>50</v>
      </c>
      <c r="D27" s="31"/>
      <c r="E27" t="s">
        <v>87</v>
      </c>
      <c r="F27" s="4">
        <v>1295</v>
      </c>
      <c r="G27" s="4">
        <v>299</v>
      </c>
      <c r="H27" s="3">
        <f t="shared" ref="H27:H28" si="23">2*F27+G27</f>
        <v>2889</v>
      </c>
      <c r="I27" s="3"/>
      <c r="J27" s="3">
        <f t="shared" ref="J27:J32" si="24">+H27/1.055</f>
        <v>2738.3886255924172</v>
      </c>
      <c r="L27" s="7">
        <v>263.87</v>
      </c>
      <c r="M27" s="6">
        <v>69</v>
      </c>
      <c r="N27" s="8">
        <f t="shared" ref="N27:N28" si="25">2*(L27)+M27</f>
        <v>596.74</v>
      </c>
      <c r="P27" s="3">
        <f t="shared" ref="P27:P32" si="26">+J27-N27</f>
        <v>2141.6486255924174</v>
      </c>
      <c r="Q27" s="5">
        <f t="shared" ref="Q27:Q32" si="27">+P27/J27</f>
        <v>0.78208352371062662</v>
      </c>
    </row>
    <row r="28" spans="2:17" x14ac:dyDescent="0.35">
      <c r="B28" s="43"/>
      <c r="C28" s="13" t="s">
        <v>50</v>
      </c>
      <c r="D28" s="31"/>
      <c r="E28" t="s">
        <v>88</v>
      </c>
      <c r="F28" s="4">
        <v>1495</v>
      </c>
      <c r="G28" s="4">
        <v>299</v>
      </c>
      <c r="H28" s="3">
        <f t="shared" si="23"/>
        <v>3289</v>
      </c>
      <c r="I28" s="3"/>
      <c r="J28" s="3">
        <f t="shared" si="24"/>
        <v>3117.5355450236971</v>
      </c>
      <c r="L28" s="7">
        <v>311.81</v>
      </c>
      <c r="M28" s="6">
        <v>69</v>
      </c>
      <c r="N28" s="8">
        <f t="shared" si="25"/>
        <v>692.62</v>
      </c>
      <c r="P28" s="3">
        <f t="shared" si="26"/>
        <v>2424.9155450236972</v>
      </c>
      <c r="Q28" s="5">
        <f t="shared" si="27"/>
        <v>0.7778309212526604</v>
      </c>
    </row>
    <row r="29" spans="2:17" x14ac:dyDescent="0.35">
      <c r="B29" s="43"/>
      <c r="C29" s="13" t="s">
        <v>50</v>
      </c>
      <c r="D29" s="31"/>
      <c r="E29" t="s">
        <v>84</v>
      </c>
      <c r="F29" s="4">
        <v>1695</v>
      </c>
      <c r="G29" s="4">
        <v>299</v>
      </c>
      <c r="H29" s="3">
        <f>2*F29+G29</f>
        <v>3689</v>
      </c>
      <c r="I29" s="3"/>
      <c r="J29" s="3">
        <f>+H29/1.055</f>
        <v>3496.6824644549765</v>
      </c>
      <c r="L29" s="7">
        <v>348.37</v>
      </c>
      <c r="M29" s="6">
        <v>69</v>
      </c>
      <c r="N29" s="8">
        <f>2*(L29)+M29</f>
        <v>765.74</v>
      </c>
      <c r="P29" s="3">
        <f>+J29-N29</f>
        <v>2730.9424644549763</v>
      </c>
      <c r="Q29" s="5">
        <f>+P29/J29</f>
        <v>0.78100956898888585</v>
      </c>
    </row>
    <row r="30" spans="2:17" x14ac:dyDescent="0.35">
      <c r="B30" s="43"/>
      <c r="C30" s="13" t="s">
        <v>50</v>
      </c>
      <c r="D30" s="41"/>
      <c r="E30" t="s">
        <v>172</v>
      </c>
      <c r="F30" s="4">
        <v>1695</v>
      </c>
      <c r="H30" s="3">
        <f>F30+G30</f>
        <v>1695</v>
      </c>
      <c r="I30" s="3"/>
      <c r="J30" s="3">
        <f t="shared" ref="J30:J31" si="28">+H30/1.055</f>
        <v>1606.6350710900474</v>
      </c>
      <c r="L30" s="7">
        <v>399.01</v>
      </c>
      <c r="N30" s="8">
        <f t="shared" ref="N30:N36" si="29">(L30)+M30</f>
        <v>399.01</v>
      </c>
      <c r="P30" s="3">
        <f t="shared" ref="P30:P31" si="30">+J30-N30</f>
        <v>1207.6250710900474</v>
      </c>
      <c r="Q30" s="5">
        <f t="shared" ref="Q30:Q31" si="31">+P30/J30</f>
        <v>0.75164864306784662</v>
      </c>
    </row>
    <row r="31" spans="2:17" x14ac:dyDescent="0.35">
      <c r="B31" s="43"/>
      <c r="C31" s="13" t="s">
        <v>50</v>
      </c>
      <c r="D31" s="35"/>
      <c r="E31" t="s">
        <v>173</v>
      </c>
      <c r="F31" s="4">
        <v>1695</v>
      </c>
      <c r="G31" s="4">
        <v>299</v>
      </c>
      <c r="H31" s="3">
        <f t="shared" ref="H31" si="32">2*F31+G31</f>
        <v>3689</v>
      </c>
      <c r="I31" s="3"/>
      <c r="J31" s="3">
        <f t="shared" si="28"/>
        <v>3496.6824644549765</v>
      </c>
      <c r="L31" s="7">
        <v>866.97</v>
      </c>
      <c r="N31" s="8">
        <f t="shared" si="29"/>
        <v>866.97</v>
      </c>
      <c r="P31" s="3">
        <f t="shared" si="30"/>
        <v>2629.7124644549767</v>
      </c>
      <c r="Q31" s="5">
        <f t="shared" si="31"/>
        <v>0.75205927080509627</v>
      </c>
    </row>
    <row r="32" spans="2:17" x14ac:dyDescent="0.35">
      <c r="B32" s="43"/>
      <c r="C32" s="13" t="s">
        <v>50</v>
      </c>
      <c r="D32" s="35"/>
      <c r="E32" t="s">
        <v>136</v>
      </c>
      <c r="F32" s="4">
        <v>1295</v>
      </c>
      <c r="H32" s="3">
        <f>F32+G32</f>
        <v>1295</v>
      </c>
      <c r="I32" s="3"/>
      <c r="J32" s="3">
        <f t="shared" si="24"/>
        <v>1227.4881516587679</v>
      </c>
      <c r="L32" s="7">
        <v>322.32</v>
      </c>
      <c r="N32" s="8">
        <f t="shared" si="29"/>
        <v>322.32</v>
      </c>
      <c r="P32" s="3">
        <f t="shared" si="26"/>
        <v>905.16815165876801</v>
      </c>
      <c r="Q32" s="5">
        <f t="shared" si="27"/>
        <v>0.73741498069498079</v>
      </c>
    </row>
    <row r="33" spans="2:17" x14ac:dyDescent="0.35">
      <c r="B33" s="43"/>
      <c r="C33" s="13" t="s">
        <v>50</v>
      </c>
      <c r="D33" s="35"/>
      <c r="E33" t="s">
        <v>137</v>
      </c>
      <c r="F33" s="4">
        <v>1295</v>
      </c>
      <c r="G33" s="4">
        <v>299</v>
      </c>
      <c r="H33" s="3">
        <f t="shared" ref="H33" si="33">2*F33+G33</f>
        <v>2889</v>
      </c>
      <c r="I33" s="3"/>
      <c r="J33" s="3">
        <f t="shared" ref="J33" si="34">+H33/1.055</f>
        <v>2738.3886255924172</v>
      </c>
      <c r="L33" s="7">
        <v>710.26</v>
      </c>
      <c r="N33" s="8">
        <f t="shared" si="29"/>
        <v>710.26</v>
      </c>
      <c r="P33" s="3">
        <f t="shared" ref="P33" si="35">+J33-N33</f>
        <v>2028.1286255924172</v>
      </c>
      <c r="Q33" s="5">
        <f t="shared" ref="Q33" si="36">+P33/J33</f>
        <v>0.7406284873658705</v>
      </c>
    </row>
    <row r="34" spans="2:17" x14ac:dyDescent="0.35">
      <c r="B34" s="43"/>
      <c r="C34" s="13" t="s">
        <v>50</v>
      </c>
      <c r="D34" s="35"/>
      <c r="E34" t="s">
        <v>138</v>
      </c>
      <c r="F34" s="4">
        <v>1495</v>
      </c>
      <c r="H34" s="3">
        <f>F34+G34</f>
        <v>1495</v>
      </c>
      <c r="I34" s="3"/>
      <c r="J34" s="3">
        <f t="shared" ref="J34:J35" si="37">+H34/1.055</f>
        <v>1417.0616113744077</v>
      </c>
      <c r="L34" s="7">
        <v>363.7</v>
      </c>
      <c r="N34" s="8">
        <f t="shared" si="29"/>
        <v>363.7</v>
      </c>
      <c r="P34" s="3">
        <f t="shared" ref="P34:P35" si="38">+J34-N34</f>
        <v>1053.3616113744076</v>
      </c>
      <c r="Q34" s="5">
        <f t="shared" ref="Q34:Q35" si="39">+P34/J34</f>
        <v>0.74334214046822744</v>
      </c>
    </row>
    <row r="35" spans="2:17" x14ac:dyDescent="0.35">
      <c r="B35" s="43"/>
      <c r="C35" s="13" t="s">
        <v>50</v>
      </c>
      <c r="D35" s="35"/>
      <c r="E35" t="s">
        <v>139</v>
      </c>
      <c r="F35" s="4">
        <v>1495</v>
      </c>
      <c r="G35" s="4">
        <v>299</v>
      </c>
      <c r="H35" s="3">
        <f t="shared" ref="H35" si="40">2*F35+G35</f>
        <v>3289</v>
      </c>
      <c r="I35" s="3"/>
      <c r="J35" s="3">
        <f t="shared" si="37"/>
        <v>3117.5355450236971</v>
      </c>
      <c r="L35" s="7">
        <v>793.84</v>
      </c>
      <c r="N35" s="8">
        <f t="shared" si="29"/>
        <v>793.84</v>
      </c>
      <c r="P35" s="3">
        <f t="shared" si="38"/>
        <v>2323.6955450236969</v>
      </c>
      <c r="Q35" s="5">
        <f t="shared" si="39"/>
        <v>0.74536296746731523</v>
      </c>
    </row>
    <row r="36" spans="2:17" x14ac:dyDescent="0.35">
      <c r="B36" s="43"/>
      <c r="C36" s="13" t="s">
        <v>50</v>
      </c>
      <c r="D36" s="35"/>
      <c r="E36" t="s">
        <v>134</v>
      </c>
      <c r="F36" s="4">
        <v>1695</v>
      </c>
      <c r="H36" s="3">
        <f>F36+G36</f>
        <v>1695</v>
      </c>
      <c r="I36" s="3"/>
      <c r="J36" s="3">
        <f t="shared" ref="J36:J38" si="41">+H36/1.055</f>
        <v>1606.6350710900474</v>
      </c>
      <c r="L36" s="7">
        <v>399.01</v>
      </c>
      <c r="N36" s="8">
        <f t="shared" si="29"/>
        <v>399.01</v>
      </c>
      <c r="P36" s="3">
        <f t="shared" ref="P36:P38" si="42">+J36-N36</f>
        <v>1207.6250710900474</v>
      </c>
      <c r="Q36" s="5">
        <f t="shared" ref="Q36:Q38" si="43">+P36/J36</f>
        <v>0.75164864306784662</v>
      </c>
    </row>
    <row r="37" spans="2:17" x14ac:dyDescent="0.35">
      <c r="B37" s="43"/>
      <c r="C37" s="13" t="s">
        <v>50</v>
      </c>
      <c r="D37" s="41"/>
      <c r="E37" t="s">
        <v>209</v>
      </c>
      <c r="F37" s="4">
        <v>1295</v>
      </c>
      <c r="G37" s="4">
        <v>299</v>
      </c>
      <c r="H37" s="3">
        <f t="shared" ref="H37:H38" si="44">2*F37+G37</f>
        <v>2889</v>
      </c>
      <c r="I37" s="3"/>
      <c r="J37" s="3">
        <f t="shared" si="41"/>
        <v>2738.3886255924172</v>
      </c>
      <c r="L37" s="7">
        <v>290</v>
      </c>
      <c r="M37" s="6">
        <v>69</v>
      </c>
      <c r="N37" s="8">
        <f t="shared" ref="N37:N38" si="45">2*(L37)+M37</f>
        <v>649</v>
      </c>
      <c r="P37" s="3">
        <f t="shared" si="42"/>
        <v>2089.3886255924172</v>
      </c>
      <c r="Q37" s="5">
        <f t="shared" si="43"/>
        <v>0.76299930771893387</v>
      </c>
    </row>
    <row r="38" spans="2:17" x14ac:dyDescent="0.35">
      <c r="B38" s="43"/>
      <c r="C38" s="13" t="s">
        <v>50</v>
      </c>
      <c r="D38" s="41"/>
      <c r="E38" t="s">
        <v>210</v>
      </c>
      <c r="F38" s="4">
        <v>1495</v>
      </c>
      <c r="G38" s="4">
        <v>299</v>
      </c>
      <c r="H38" s="3">
        <f t="shared" si="44"/>
        <v>3289</v>
      </c>
      <c r="I38" s="3"/>
      <c r="J38" s="3">
        <f t="shared" si="41"/>
        <v>3117.5355450236971</v>
      </c>
      <c r="L38" s="7">
        <v>341.6</v>
      </c>
      <c r="M38" s="6">
        <v>69</v>
      </c>
      <c r="N38" s="8">
        <f t="shared" si="45"/>
        <v>752.2</v>
      </c>
      <c r="P38" s="3">
        <f t="shared" si="42"/>
        <v>2365.3355450236968</v>
      </c>
      <c r="Q38" s="5">
        <f t="shared" si="43"/>
        <v>0.75871967163271503</v>
      </c>
    </row>
    <row r="39" spans="2:17" x14ac:dyDescent="0.35">
      <c r="B39" s="43"/>
      <c r="C39" s="13" t="s">
        <v>50</v>
      </c>
      <c r="D39" s="41"/>
      <c r="E39" t="s">
        <v>211</v>
      </c>
      <c r="F39" s="4">
        <v>1695</v>
      </c>
      <c r="G39" s="4">
        <v>299</v>
      </c>
      <c r="H39" s="3">
        <f>2*F39+G39</f>
        <v>3689</v>
      </c>
      <c r="I39" s="3"/>
      <c r="J39" s="3">
        <f>+H39/1.055</f>
        <v>3496.6824644549765</v>
      </c>
      <c r="L39" s="7">
        <v>379.97</v>
      </c>
      <c r="M39" s="6">
        <v>69</v>
      </c>
      <c r="N39" s="8">
        <f>2*(L39)+M39</f>
        <v>828.94</v>
      </c>
      <c r="P39" s="3">
        <f>+J39-N39</f>
        <v>2667.7424644549765</v>
      </c>
      <c r="Q39" s="5">
        <f>+P39/J39</f>
        <v>0.76293529411764704</v>
      </c>
    </row>
    <row r="40" spans="2:17" ht="14.5" customHeight="1" x14ac:dyDescent="0.35">
      <c r="B40" s="43"/>
      <c r="C40" s="14" t="s">
        <v>15</v>
      </c>
      <c r="E40" t="s">
        <v>112</v>
      </c>
      <c r="F40" s="4">
        <v>1195</v>
      </c>
      <c r="G40" s="4">
        <v>299</v>
      </c>
      <c r="H40" s="3">
        <f t="shared" ref="H40:H45" si="46">2*F40+G40</f>
        <v>2689</v>
      </c>
      <c r="I40" s="3"/>
      <c r="J40" s="3">
        <f t="shared" ref="J40:J45" si="47">+H40/1.055</f>
        <v>2548.8151658767774</v>
      </c>
      <c r="L40" s="6">
        <v>305</v>
      </c>
      <c r="M40" s="6">
        <v>90</v>
      </c>
      <c r="N40">
        <f t="shared" ref="N40:N45" si="48">2*(L40)+M40</f>
        <v>700</v>
      </c>
      <c r="P40" s="3">
        <f t="shared" ref="P40:P45" si="49">+J40-N40</f>
        <v>1848.8151658767774</v>
      </c>
      <c r="Q40" s="5">
        <f t="shared" ref="Q40:Q45" si="50">+P40/J40</f>
        <v>0.72536258832279665</v>
      </c>
    </row>
    <row r="41" spans="2:17" ht="14.5" customHeight="1" x14ac:dyDescent="0.35">
      <c r="B41" s="43"/>
      <c r="C41" s="14" t="s">
        <v>15</v>
      </c>
      <c r="E41" t="s">
        <v>113</v>
      </c>
      <c r="F41" s="4">
        <v>1395</v>
      </c>
      <c r="G41" s="4">
        <v>299</v>
      </c>
      <c r="H41" s="3">
        <f t="shared" si="46"/>
        <v>3089</v>
      </c>
      <c r="I41" s="3"/>
      <c r="J41" s="3">
        <f t="shared" si="47"/>
        <v>2927.9620853080569</v>
      </c>
      <c r="L41" s="6">
        <v>357</v>
      </c>
      <c r="M41" s="6">
        <v>90</v>
      </c>
      <c r="N41">
        <f t="shared" si="48"/>
        <v>804</v>
      </c>
      <c r="P41" s="3">
        <f t="shared" si="49"/>
        <v>2123.9620853080569</v>
      </c>
      <c r="Q41" s="5">
        <f t="shared" si="50"/>
        <v>0.72540628034962773</v>
      </c>
    </row>
    <row r="42" spans="2:17" ht="14.5" customHeight="1" x14ac:dyDescent="0.35">
      <c r="B42" s="43"/>
      <c r="C42" s="14" t="s">
        <v>15</v>
      </c>
      <c r="E42" t="s">
        <v>110</v>
      </c>
      <c r="F42" s="4">
        <v>1695</v>
      </c>
      <c r="G42" s="4">
        <v>299</v>
      </c>
      <c r="H42" s="3">
        <f t="shared" si="46"/>
        <v>3689</v>
      </c>
      <c r="I42" s="3"/>
      <c r="J42" s="3">
        <f t="shared" si="47"/>
        <v>3496.6824644549765</v>
      </c>
      <c r="L42" s="6">
        <v>395</v>
      </c>
      <c r="M42" s="6">
        <v>90</v>
      </c>
      <c r="N42">
        <f t="shared" si="48"/>
        <v>880</v>
      </c>
      <c r="P42" s="3">
        <f t="shared" si="49"/>
        <v>2616.6824644549765</v>
      </c>
      <c r="Q42" s="5">
        <f t="shared" si="50"/>
        <v>0.74833288153971267</v>
      </c>
    </row>
    <row r="43" spans="2:17" ht="14.5" customHeight="1" x14ac:dyDescent="0.35">
      <c r="B43" s="43"/>
      <c r="C43" s="14" t="s">
        <v>15</v>
      </c>
      <c r="E43" t="s">
        <v>158</v>
      </c>
      <c r="F43" s="4">
        <v>1195</v>
      </c>
      <c r="G43" s="4">
        <v>299</v>
      </c>
      <c r="H43" s="3">
        <f t="shared" si="46"/>
        <v>2689</v>
      </c>
      <c r="I43" s="3"/>
      <c r="J43" s="3">
        <f t="shared" si="47"/>
        <v>2548.8151658767774</v>
      </c>
      <c r="L43" s="6">
        <v>305</v>
      </c>
      <c r="M43" s="6">
        <v>90</v>
      </c>
      <c r="N43">
        <f t="shared" si="48"/>
        <v>700</v>
      </c>
      <c r="P43" s="3">
        <f t="shared" si="49"/>
        <v>1848.8151658767774</v>
      </c>
      <c r="Q43" s="5">
        <f t="shared" si="50"/>
        <v>0.72536258832279665</v>
      </c>
    </row>
    <row r="44" spans="2:17" ht="14.5" customHeight="1" x14ac:dyDescent="0.35">
      <c r="B44" s="43"/>
      <c r="C44" s="14" t="s">
        <v>15</v>
      </c>
      <c r="E44" t="s">
        <v>157</v>
      </c>
      <c r="F44" s="4">
        <v>1395</v>
      </c>
      <c r="G44" s="4">
        <v>299</v>
      </c>
      <c r="H44" s="3">
        <f t="shared" si="46"/>
        <v>3089</v>
      </c>
      <c r="I44" s="3"/>
      <c r="J44" s="3">
        <f t="shared" si="47"/>
        <v>2927.9620853080569</v>
      </c>
      <c r="L44" s="6">
        <v>357</v>
      </c>
      <c r="M44" s="6">
        <v>90</v>
      </c>
      <c r="N44">
        <f t="shared" si="48"/>
        <v>804</v>
      </c>
      <c r="P44" s="3">
        <f t="shared" si="49"/>
        <v>2123.9620853080569</v>
      </c>
      <c r="Q44" s="5">
        <f t="shared" si="50"/>
        <v>0.72540628034962773</v>
      </c>
    </row>
    <row r="45" spans="2:17" ht="14.5" customHeight="1" x14ac:dyDescent="0.35">
      <c r="B45" s="43"/>
      <c r="C45" s="14" t="s">
        <v>15</v>
      </c>
      <c r="E45" t="s">
        <v>156</v>
      </c>
      <c r="F45" s="4">
        <v>1695</v>
      </c>
      <c r="G45" s="4">
        <v>299</v>
      </c>
      <c r="H45" s="3">
        <f t="shared" si="46"/>
        <v>3689</v>
      </c>
      <c r="I45" s="3"/>
      <c r="J45" s="3">
        <f t="shared" si="47"/>
        <v>3496.6824644549765</v>
      </c>
      <c r="L45" s="6">
        <v>398</v>
      </c>
      <c r="M45" s="6">
        <v>90</v>
      </c>
      <c r="N45">
        <f t="shared" si="48"/>
        <v>886</v>
      </c>
      <c r="P45" s="3">
        <f t="shared" si="49"/>
        <v>2610.6824644549765</v>
      </c>
      <c r="Q45" s="5">
        <f t="shared" si="50"/>
        <v>0.7466169693683925</v>
      </c>
    </row>
    <row r="46" spans="2:17" x14ac:dyDescent="0.35">
      <c r="B46" s="43"/>
      <c r="C46" s="13" t="s">
        <v>35</v>
      </c>
      <c r="D46" s="41"/>
      <c r="E46" t="s">
        <v>179</v>
      </c>
      <c r="F46" s="4">
        <v>1595</v>
      </c>
      <c r="G46" s="4">
        <v>249</v>
      </c>
      <c r="H46" s="3">
        <f>2*F46+G46</f>
        <v>3439</v>
      </c>
      <c r="I46" s="3"/>
      <c r="J46" s="3">
        <f>+H46/1.055</f>
        <v>3259.7156398104266</v>
      </c>
      <c r="L46" s="7">
        <v>590.21</v>
      </c>
      <c r="M46" s="6">
        <v>104</v>
      </c>
      <c r="N46" s="8">
        <f t="shared" ref="N46" si="51">2*(L46)+M46</f>
        <v>1284.42</v>
      </c>
      <c r="P46" s="3">
        <f t="shared" ref="P46" si="52">+J46-N46</f>
        <v>1975.2956398104266</v>
      </c>
      <c r="Q46" s="5">
        <f t="shared" ref="Q46" si="53">+P46/J46</f>
        <v>0.60597176504797901</v>
      </c>
    </row>
    <row r="47" spans="2:17" x14ac:dyDescent="0.35">
      <c r="B47" s="43"/>
      <c r="C47" s="13" t="s">
        <v>35</v>
      </c>
      <c r="D47" s="41"/>
      <c r="E47" t="s">
        <v>181</v>
      </c>
      <c r="F47" s="4">
        <v>1595</v>
      </c>
      <c r="G47" s="3"/>
      <c r="H47" s="3">
        <f t="shared" ref="H47:H48" si="54">2*F47+G47</f>
        <v>3190</v>
      </c>
      <c r="I47" s="3"/>
      <c r="J47" s="3">
        <f t="shared" ref="J47:J48" si="55">+H47/1.055</f>
        <v>3023.6966824644551</v>
      </c>
      <c r="L47" s="7">
        <v>530.21</v>
      </c>
      <c r="N47" s="8">
        <f t="shared" ref="N47:N48" si="56">2*(L47)+M47</f>
        <v>1060.42</v>
      </c>
      <c r="P47" s="3">
        <f t="shared" ref="P47:P48" si="57">+J47-N47</f>
        <v>1963.276682464455</v>
      </c>
      <c r="Q47" s="5">
        <f t="shared" ref="Q47:Q48" si="58">+P47/J47</f>
        <v>0.64929683385579939</v>
      </c>
    </row>
    <row r="48" spans="2:17" x14ac:dyDescent="0.35">
      <c r="B48" s="43"/>
      <c r="C48" s="13" t="s">
        <v>35</v>
      </c>
      <c r="D48" s="41"/>
      <c r="E48" t="s">
        <v>182</v>
      </c>
      <c r="F48" s="4">
        <v>1295</v>
      </c>
      <c r="G48" s="3"/>
      <c r="H48" s="3">
        <f t="shared" si="54"/>
        <v>2590</v>
      </c>
      <c r="I48" s="3"/>
      <c r="J48" s="3">
        <f t="shared" si="55"/>
        <v>2454.9763033175359</v>
      </c>
      <c r="L48" s="7">
        <v>349</v>
      </c>
      <c r="N48" s="8">
        <f t="shared" si="56"/>
        <v>698</v>
      </c>
      <c r="P48" s="3">
        <f t="shared" si="57"/>
        <v>1756.9763033175359</v>
      </c>
      <c r="Q48" s="5">
        <f t="shared" si="58"/>
        <v>0.71567953667953677</v>
      </c>
    </row>
  </sheetData>
  <mergeCells count="7">
    <mergeCell ref="B25:B48"/>
    <mergeCell ref="F4:H4"/>
    <mergeCell ref="P4:Q4"/>
    <mergeCell ref="B6:B9"/>
    <mergeCell ref="B17:B21"/>
    <mergeCell ref="B11:B15"/>
    <mergeCell ref="L4:N4"/>
  </mergeCells>
  <pageMargins left="0.7" right="0.7" top="0.75" bottom="0.75" header="0.3" footer="0.3"/>
  <ignoredErrors>
    <ignoredError sqref="N19 H30:H35 H3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9A341-6ECE-41D7-A5D0-C4C7EB46C7E6}">
  <dimension ref="A2:Q57"/>
  <sheetViews>
    <sheetView topLeftCell="A26" workbookViewId="0">
      <selection activeCell="E51" sqref="E51"/>
    </sheetView>
  </sheetViews>
  <sheetFormatPr baseColWidth="10" defaultRowHeight="14.5" x14ac:dyDescent="0.35"/>
  <cols>
    <col min="1" max="1" width="7.90625" bestFit="1" customWidth="1"/>
    <col min="2" max="2" width="3.54296875" bestFit="1" customWidth="1"/>
    <col min="3" max="3" width="8.1796875" style="14" bestFit="1" customWidth="1"/>
    <col min="4" max="4" width="3.54296875" style="34" customWidth="1"/>
    <col min="5" max="5" width="22.54296875" bestFit="1" customWidth="1"/>
    <col min="9" max="9" width="0.81640625" customWidth="1"/>
    <col min="11" max="11" width="0.81640625" customWidth="1"/>
    <col min="13" max="13" width="15.36328125" bestFit="1" customWidth="1"/>
    <col min="14" max="14" width="10.90625" style="8"/>
    <col min="15" max="15" width="0.81640625" customWidth="1"/>
  </cols>
  <sheetData>
    <row r="2" spans="1:17" x14ac:dyDescent="0.35">
      <c r="E2" s="11" t="s">
        <v>14</v>
      </c>
    </row>
    <row r="4" spans="1:17" x14ac:dyDescent="0.35">
      <c r="F4" s="44" t="s">
        <v>0</v>
      </c>
      <c r="G4" s="44"/>
      <c r="H4" s="44"/>
      <c r="J4" s="10" t="s">
        <v>4</v>
      </c>
      <c r="L4" s="44" t="s">
        <v>5</v>
      </c>
      <c r="M4" s="44"/>
      <c r="N4" s="44"/>
      <c r="P4" s="44" t="s">
        <v>7</v>
      </c>
      <c r="Q4" s="44"/>
    </row>
    <row r="5" spans="1:17" x14ac:dyDescent="0.35">
      <c r="A5" t="s">
        <v>17</v>
      </c>
      <c r="F5" s="1" t="s">
        <v>1</v>
      </c>
      <c r="G5" s="1" t="s">
        <v>2</v>
      </c>
      <c r="H5" s="1" t="s">
        <v>3</v>
      </c>
      <c r="I5" s="1"/>
      <c r="J5" s="1" t="s">
        <v>3</v>
      </c>
      <c r="L5" s="1" t="s">
        <v>1</v>
      </c>
      <c r="M5" s="1" t="s">
        <v>18</v>
      </c>
      <c r="N5" s="29" t="s">
        <v>3</v>
      </c>
      <c r="P5" s="1" t="s">
        <v>8</v>
      </c>
      <c r="Q5" s="1" t="s">
        <v>9</v>
      </c>
    </row>
    <row r="6" spans="1:17" ht="14.4" customHeight="1" x14ac:dyDescent="0.35">
      <c r="B6" s="43" t="s">
        <v>10</v>
      </c>
      <c r="C6" s="13" t="s">
        <v>35</v>
      </c>
      <c r="D6" s="35" t="s">
        <v>13</v>
      </c>
      <c r="E6" t="s">
        <v>164</v>
      </c>
      <c r="F6" s="4">
        <v>950</v>
      </c>
      <c r="H6" s="3">
        <f>2*F6+G6</f>
        <v>1900</v>
      </c>
      <c r="I6" s="3"/>
      <c r="J6" s="3">
        <f>+H6/1.055</f>
        <v>1800.9478672985783</v>
      </c>
      <c r="L6" s="6">
        <v>163</v>
      </c>
      <c r="N6" s="8">
        <f>2*(L6)+M6</f>
        <v>326</v>
      </c>
      <c r="P6" s="3">
        <f>+J6-N6</f>
        <v>1474.9478672985783</v>
      </c>
      <c r="Q6" s="5">
        <f>+P6/J6</f>
        <v>0.81898421052631576</v>
      </c>
    </row>
    <row r="7" spans="1:17" ht="14.4" customHeight="1" x14ac:dyDescent="0.35">
      <c r="B7" s="43"/>
      <c r="C7" s="14" t="s">
        <v>15</v>
      </c>
      <c r="D7" s="35" t="s">
        <v>13</v>
      </c>
      <c r="E7" t="s">
        <v>33</v>
      </c>
      <c r="F7" s="4">
        <v>950</v>
      </c>
      <c r="H7" s="3">
        <f>2*F7+G7</f>
        <v>1900</v>
      </c>
      <c r="I7" s="3"/>
      <c r="J7" s="3">
        <f>+H7/1.055</f>
        <v>1800.9478672985783</v>
      </c>
      <c r="L7" s="6">
        <v>116</v>
      </c>
      <c r="N7" s="8">
        <f>2*(L7)+M7</f>
        <v>232</v>
      </c>
      <c r="P7" s="3">
        <f>+J7-N7</f>
        <v>1568.9478672985783</v>
      </c>
      <c r="Q7" s="5">
        <f>+P7/J7</f>
        <v>0.87117894736842105</v>
      </c>
    </row>
    <row r="8" spans="1:17" ht="14.4" customHeight="1" x14ac:dyDescent="0.35">
      <c r="B8" s="43"/>
      <c r="C8" s="13" t="s">
        <v>50</v>
      </c>
      <c r="D8" s="31"/>
      <c r="E8" t="s">
        <v>66</v>
      </c>
      <c r="F8" s="4">
        <v>1045</v>
      </c>
      <c r="G8" s="4">
        <v>249</v>
      </c>
      <c r="H8" s="3">
        <f>2*F8+G8</f>
        <v>2339</v>
      </c>
      <c r="I8" s="3"/>
      <c r="J8" s="3">
        <f>+H8/1.055</f>
        <v>2217.0616113744077</v>
      </c>
      <c r="L8" s="7">
        <v>263.55</v>
      </c>
      <c r="M8" s="6">
        <v>39</v>
      </c>
      <c r="N8" s="8">
        <f>2*(L8)+M8</f>
        <v>566.1</v>
      </c>
      <c r="P8" s="3">
        <f>+J8-N8</f>
        <v>1650.9616113744078</v>
      </c>
      <c r="Q8" s="5">
        <f>+P8/J8</f>
        <v>0.744662035057717</v>
      </c>
    </row>
    <row r="9" spans="1:17" x14ac:dyDescent="0.35">
      <c r="B9" s="43"/>
      <c r="C9" s="14" t="s">
        <v>15</v>
      </c>
      <c r="E9" t="s">
        <v>106</v>
      </c>
      <c r="F9" s="4">
        <v>1045</v>
      </c>
      <c r="G9" s="4">
        <v>249</v>
      </c>
      <c r="H9" s="3">
        <f>2*F9+G9</f>
        <v>2339</v>
      </c>
      <c r="I9" s="3"/>
      <c r="J9" s="3">
        <f>+H9/1.055</f>
        <v>2217.0616113744077</v>
      </c>
      <c r="L9" s="6">
        <v>229</v>
      </c>
      <c r="M9" s="6">
        <v>60</v>
      </c>
      <c r="N9" s="8">
        <f t="shared" ref="N9" si="0">2*(L9)+M9</f>
        <v>518</v>
      </c>
      <c r="P9" s="3">
        <f t="shared" ref="P9" si="1">+J9-N9</f>
        <v>1699.0616113744077</v>
      </c>
      <c r="Q9" s="5">
        <f t="shared" ref="Q9" si="2">+P9/J9</f>
        <v>0.76635741769987176</v>
      </c>
    </row>
    <row r="10" spans="1:17" ht="4" customHeight="1" x14ac:dyDescent="0.35">
      <c r="B10" s="43"/>
      <c r="C10" s="13"/>
      <c r="D10" s="35"/>
      <c r="E10" s="32"/>
      <c r="F10" s="18"/>
      <c r="G10" s="32"/>
      <c r="H10" s="18"/>
      <c r="I10" s="18"/>
      <c r="J10" s="18"/>
      <c r="K10" s="32"/>
      <c r="L10" s="32"/>
      <c r="P10" s="3"/>
      <c r="Q10" s="5"/>
    </row>
    <row r="11" spans="1:17" x14ac:dyDescent="0.35">
      <c r="B11" s="43"/>
      <c r="C11" s="13" t="s">
        <v>35</v>
      </c>
      <c r="D11" s="35" t="s">
        <v>13</v>
      </c>
      <c r="E11" t="s">
        <v>165</v>
      </c>
      <c r="F11" s="4">
        <v>950</v>
      </c>
      <c r="H11" s="3">
        <f>2*F11+G11</f>
        <v>1900</v>
      </c>
      <c r="I11" s="3"/>
      <c r="J11" s="3">
        <f>+H11/1.055</f>
        <v>1800.9478672985783</v>
      </c>
      <c r="L11" s="6">
        <v>163</v>
      </c>
      <c r="N11" s="33">
        <f>2*(L11)+M11</f>
        <v>326</v>
      </c>
      <c r="P11" s="3">
        <f>+J11-N11</f>
        <v>1474.9478672985783</v>
      </c>
      <c r="Q11" s="5">
        <f>+P11/J11</f>
        <v>0.81898421052631576</v>
      </c>
    </row>
    <row r="12" spans="1:17" x14ac:dyDescent="0.35">
      <c r="B12" s="43"/>
      <c r="C12" s="14" t="s">
        <v>15</v>
      </c>
      <c r="D12" s="35" t="s">
        <v>13</v>
      </c>
      <c r="E12" t="s">
        <v>34</v>
      </c>
      <c r="F12" s="4">
        <v>950</v>
      </c>
      <c r="H12" s="3">
        <f>2*F12+G12</f>
        <v>1900</v>
      </c>
      <c r="I12" s="3"/>
      <c r="J12" s="3">
        <f>+H12/1.055</f>
        <v>1800.9478672985783</v>
      </c>
      <c r="L12" s="6">
        <v>116</v>
      </c>
      <c r="N12" s="8">
        <f>2*(L12)+M12</f>
        <v>232</v>
      </c>
      <c r="P12" s="3">
        <f>+J12-N12</f>
        <v>1568.9478672985783</v>
      </c>
      <c r="Q12" s="5">
        <f>+P12/J12</f>
        <v>0.87117894736842105</v>
      </c>
    </row>
    <row r="13" spans="1:17" x14ac:dyDescent="0.35">
      <c r="F13" s="3"/>
      <c r="G13" s="3"/>
      <c r="H13" s="3"/>
      <c r="I13" s="3"/>
      <c r="J13" s="3"/>
    </row>
    <row r="14" spans="1:17" ht="14.4" customHeight="1" x14ac:dyDescent="0.35">
      <c r="B14" s="43" t="s">
        <v>11</v>
      </c>
      <c r="C14" s="14" t="s">
        <v>15</v>
      </c>
      <c r="E14" t="s">
        <v>105</v>
      </c>
      <c r="F14" s="4">
        <v>1095</v>
      </c>
      <c r="G14" s="4">
        <v>249</v>
      </c>
      <c r="H14" s="3">
        <f>2*F14+G14</f>
        <v>2439</v>
      </c>
      <c r="I14" s="3"/>
      <c r="J14" s="3">
        <f>+H14/1.055</f>
        <v>2311.8483412322275</v>
      </c>
      <c r="L14" s="6">
        <v>279</v>
      </c>
      <c r="M14" s="6">
        <v>60</v>
      </c>
      <c r="N14" s="8">
        <f>2*(L14)+M14</f>
        <v>618</v>
      </c>
      <c r="P14" s="3">
        <f>+J14-N14</f>
        <v>1693.8483412322275</v>
      </c>
      <c r="Q14" s="5">
        <f>+P14/J14</f>
        <v>0.73268142681426818</v>
      </c>
    </row>
    <row r="15" spans="1:17" ht="14.4" customHeight="1" x14ac:dyDescent="0.35">
      <c r="B15" s="43"/>
      <c r="C15" s="13" t="s">
        <v>50</v>
      </c>
      <c r="D15" s="31"/>
      <c r="E15" t="s">
        <v>62</v>
      </c>
      <c r="F15" s="4">
        <v>1095</v>
      </c>
      <c r="G15" s="4">
        <v>249</v>
      </c>
      <c r="H15" s="3">
        <f>2*F15+G15</f>
        <v>2439</v>
      </c>
      <c r="I15" s="3"/>
      <c r="J15" s="3">
        <f>+H15/1.055</f>
        <v>2311.8483412322275</v>
      </c>
      <c r="L15" s="7">
        <v>308.10000000000002</v>
      </c>
      <c r="M15" s="6">
        <v>39</v>
      </c>
      <c r="N15" s="8">
        <f>2*(L15)+M15</f>
        <v>655.20000000000005</v>
      </c>
      <c r="P15" s="3">
        <f>+J15-N15</f>
        <v>1656.6483412322275</v>
      </c>
      <c r="Q15" s="5">
        <f>+P15/J15</f>
        <v>0.71659040590405898</v>
      </c>
    </row>
    <row r="16" spans="1:17" x14ac:dyDescent="0.35">
      <c r="B16" s="43"/>
      <c r="C16" s="13" t="s">
        <v>35</v>
      </c>
      <c r="D16" s="31"/>
      <c r="E16" t="s">
        <v>161</v>
      </c>
      <c r="F16" s="4">
        <v>1195</v>
      </c>
      <c r="G16" s="4">
        <v>249</v>
      </c>
      <c r="H16" s="3">
        <f>2*F16+G16</f>
        <v>2639</v>
      </c>
      <c r="I16" s="3"/>
      <c r="J16" s="3">
        <f>+H16/1.055</f>
        <v>2501.4218009478673</v>
      </c>
      <c r="L16" s="7">
        <v>364</v>
      </c>
      <c r="M16" s="6">
        <v>32</v>
      </c>
      <c r="N16" s="8">
        <f>2*(L16)+M16</f>
        <v>760</v>
      </c>
      <c r="P16" s="3">
        <f>+J16-N16</f>
        <v>1741.4218009478673</v>
      </c>
      <c r="Q16" s="5">
        <f>+P16/J16</f>
        <v>0.69617279272451682</v>
      </c>
    </row>
    <row r="17" spans="2:17" ht="14.4" customHeight="1" x14ac:dyDescent="0.35">
      <c r="B17" s="43"/>
      <c r="C17" s="14" t="s">
        <v>15</v>
      </c>
      <c r="E17" t="s">
        <v>100</v>
      </c>
      <c r="F17" s="4">
        <v>1195</v>
      </c>
      <c r="G17" s="4">
        <v>249</v>
      </c>
      <c r="H17" s="3">
        <f>2*F17+G17</f>
        <v>2639</v>
      </c>
      <c r="I17" s="3"/>
      <c r="J17" s="3">
        <f>+H17/1.055</f>
        <v>2501.4218009478673</v>
      </c>
      <c r="L17" s="6">
        <v>330</v>
      </c>
      <c r="M17" s="6">
        <v>60</v>
      </c>
      <c r="N17" s="8">
        <f>2*(L17)+M17</f>
        <v>720</v>
      </c>
      <c r="P17" s="3">
        <f>+J17-N17</f>
        <v>1781.4218009478673</v>
      </c>
      <c r="Q17" s="5">
        <f>+P17/J17</f>
        <v>0.7121636983705949</v>
      </c>
    </row>
    <row r="18" spans="2:17" ht="14.4" customHeight="1" x14ac:dyDescent="0.35">
      <c r="B18" s="43"/>
      <c r="C18" s="13" t="s">
        <v>50</v>
      </c>
      <c r="D18" s="31"/>
      <c r="E18" t="s">
        <v>56</v>
      </c>
      <c r="F18" s="4">
        <v>1195</v>
      </c>
      <c r="G18" s="4">
        <v>249</v>
      </c>
      <c r="H18" s="3">
        <f>2*F18+G18</f>
        <v>2639</v>
      </c>
      <c r="I18" s="3"/>
      <c r="J18" s="3">
        <f>+H18/1.055</f>
        <v>2501.4218009478673</v>
      </c>
      <c r="L18" s="7">
        <v>353.11</v>
      </c>
      <c r="M18" s="6">
        <v>39</v>
      </c>
      <c r="N18" s="8">
        <f>2*(L18)+M18</f>
        <v>745.22</v>
      </c>
      <c r="P18" s="3">
        <f>+J18-N18</f>
        <v>1756.2018009478672</v>
      </c>
      <c r="Q18" s="5">
        <f>+P18/J18</f>
        <v>0.70208143236074272</v>
      </c>
    </row>
    <row r="19" spans="2:17" ht="4" customHeight="1" x14ac:dyDescent="0.35">
      <c r="B19" s="43"/>
      <c r="D19" s="31"/>
      <c r="E19" s="32"/>
      <c r="F19" s="18"/>
      <c r="G19" s="32"/>
      <c r="H19" s="18"/>
      <c r="I19" s="18"/>
      <c r="J19" s="18"/>
      <c r="K19" s="32"/>
      <c r="L19" s="32"/>
      <c r="M19" s="32"/>
      <c r="P19" s="3"/>
      <c r="Q19" s="5"/>
    </row>
    <row r="20" spans="2:17" ht="14.4" customHeight="1" x14ac:dyDescent="0.35">
      <c r="B20" s="43"/>
      <c r="C20" s="14" t="s">
        <v>15</v>
      </c>
      <c r="D20" s="31"/>
      <c r="E20" t="s">
        <v>25</v>
      </c>
      <c r="F20" s="4">
        <v>1095</v>
      </c>
      <c r="H20" s="3">
        <f>2*F20+G20</f>
        <v>2190</v>
      </c>
      <c r="I20" s="3"/>
      <c r="J20" s="3">
        <f>+H20/1.055</f>
        <v>2075.829383886256</v>
      </c>
      <c r="L20" s="6">
        <v>215</v>
      </c>
      <c r="N20" s="8">
        <f>2*(L20)+M20</f>
        <v>430</v>
      </c>
      <c r="P20" s="3">
        <f>+J20-N20</f>
        <v>1645.829383886256</v>
      </c>
      <c r="Q20" s="5">
        <f>+P20/J20</f>
        <v>0.79285388127853884</v>
      </c>
    </row>
    <row r="21" spans="2:17" ht="14.4" customHeight="1" x14ac:dyDescent="0.35">
      <c r="B21" s="43"/>
      <c r="C21" s="13" t="s">
        <v>50</v>
      </c>
      <c r="D21" s="31"/>
      <c r="E21" t="s">
        <v>61</v>
      </c>
      <c r="F21" s="4">
        <v>1095</v>
      </c>
      <c r="G21" s="4">
        <v>249</v>
      </c>
      <c r="H21" s="3">
        <f t="shared" ref="H21" si="3">2*F21+G21</f>
        <v>2439</v>
      </c>
      <c r="I21" s="3"/>
      <c r="J21" s="3">
        <f t="shared" ref="J21" si="4">+H21/1.055</f>
        <v>2311.8483412322275</v>
      </c>
      <c r="L21" s="7">
        <v>308.10000000000002</v>
      </c>
      <c r="M21" s="6">
        <v>39</v>
      </c>
      <c r="N21" s="8">
        <f t="shared" ref="N21" si="5">2*(L21)+M21</f>
        <v>655.20000000000005</v>
      </c>
      <c r="P21" s="3">
        <f t="shared" ref="P21" si="6">+J21-N21</f>
        <v>1656.6483412322275</v>
      </c>
      <c r="Q21" s="5">
        <f t="shared" ref="Q21" si="7">+P21/J21</f>
        <v>0.71659040590405898</v>
      </c>
    </row>
    <row r="22" spans="2:17" ht="14.4" customHeight="1" x14ac:dyDescent="0.35">
      <c r="B22" s="43"/>
      <c r="C22" s="14" t="s">
        <v>15</v>
      </c>
      <c r="D22" s="31"/>
      <c r="E22" t="s">
        <v>24</v>
      </c>
      <c r="F22" s="4">
        <v>1195</v>
      </c>
      <c r="H22" s="3">
        <f>2*F22+G22</f>
        <v>2390</v>
      </c>
      <c r="I22" s="3"/>
      <c r="J22" s="3">
        <f>+H22/1.055</f>
        <v>2265.4028436018957</v>
      </c>
      <c r="L22" s="6">
        <v>250</v>
      </c>
      <c r="N22" s="8">
        <f>2*(L22)+M22</f>
        <v>500</v>
      </c>
      <c r="P22" s="3">
        <f>+J22-N22</f>
        <v>1765.4028436018957</v>
      </c>
      <c r="Q22" s="5">
        <f>+P22/J22</f>
        <v>0.77928870292887031</v>
      </c>
    </row>
    <row r="23" spans="2:17" ht="14.4" customHeight="1" x14ac:dyDescent="0.35">
      <c r="B23" s="43"/>
      <c r="C23" s="14" t="s">
        <v>50</v>
      </c>
      <c r="E23" t="s">
        <v>57</v>
      </c>
      <c r="F23" s="4">
        <v>1195</v>
      </c>
      <c r="G23" s="4">
        <v>249</v>
      </c>
      <c r="H23" s="3">
        <f>2*F23+G23</f>
        <v>2639</v>
      </c>
      <c r="I23" s="3"/>
      <c r="J23" s="3">
        <f>+H23/1.055</f>
        <v>2501.4218009478673</v>
      </c>
      <c r="L23" s="7">
        <v>353.11</v>
      </c>
      <c r="M23" s="6">
        <v>39</v>
      </c>
      <c r="N23" s="8">
        <f t="shared" ref="N23" si="8">2*(L23)+M23</f>
        <v>745.22</v>
      </c>
      <c r="P23" s="3">
        <f>+J23-N23</f>
        <v>1756.2018009478672</v>
      </c>
      <c r="Q23" s="5">
        <f>+P23/J23</f>
        <v>0.70208143236074272</v>
      </c>
    </row>
    <row r="24" spans="2:17" x14ac:dyDescent="0.35">
      <c r="B24" s="43"/>
      <c r="C24" s="13" t="s">
        <v>35</v>
      </c>
      <c r="D24" s="41"/>
      <c r="E24" t="s">
        <v>166</v>
      </c>
      <c r="F24" s="4">
        <v>1195</v>
      </c>
      <c r="H24" s="3">
        <f>2*F24+G24</f>
        <v>2390</v>
      </c>
      <c r="I24" s="3"/>
      <c r="J24" s="3">
        <f>+H24/1.055</f>
        <v>2265.4028436018957</v>
      </c>
      <c r="L24" s="7">
        <v>363</v>
      </c>
      <c r="M24" s="32"/>
      <c r="N24" s="33">
        <f>2*(L24)+M24</f>
        <v>726</v>
      </c>
      <c r="P24" s="3">
        <f>+J24-N24</f>
        <v>1539.4028436018957</v>
      </c>
      <c r="Q24" s="5">
        <f>+P24/J24</f>
        <v>0.67952719665271966</v>
      </c>
    </row>
    <row r="25" spans="2:17" x14ac:dyDescent="0.35">
      <c r="F25" s="3"/>
      <c r="G25" s="3"/>
      <c r="H25" s="3"/>
      <c r="I25" s="3"/>
      <c r="J25" s="3"/>
    </row>
    <row r="26" spans="2:17" ht="14.4" customHeight="1" x14ac:dyDescent="0.35">
      <c r="B26" s="46" t="s">
        <v>12</v>
      </c>
      <c r="C26" s="13" t="s">
        <v>35</v>
      </c>
      <c r="D26" s="31"/>
      <c r="E26" t="s">
        <v>163</v>
      </c>
      <c r="F26" s="4">
        <v>1495</v>
      </c>
      <c r="G26" s="4">
        <v>249</v>
      </c>
      <c r="H26" s="3">
        <f>2*F26+G26</f>
        <v>3239</v>
      </c>
      <c r="I26" s="3"/>
      <c r="J26" s="3">
        <f>+H26/1.055</f>
        <v>3070.1421800947869</v>
      </c>
      <c r="L26" s="7">
        <v>402</v>
      </c>
      <c r="M26" s="6">
        <v>32</v>
      </c>
      <c r="N26" s="8">
        <f>2*(L26)+M26</f>
        <v>836</v>
      </c>
      <c r="P26" s="3">
        <f>+J26-N26</f>
        <v>2234.1421800947869</v>
      </c>
      <c r="Q26" s="5">
        <f>+P26/J26</f>
        <v>0.72769990737882062</v>
      </c>
    </row>
    <row r="27" spans="2:17" ht="14.4" customHeight="1" x14ac:dyDescent="0.35">
      <c r="B27" s="46"/>
      <c r="C27" s="14" t="s">
        <v>50</v>
      </c>
      <c r="E27" t="s">
        <v>200</v>
      </c>
      <c r="F27" s="4">
        <v>1495</v>
      </c>
      <c r="H27" s="3">
        <f t="shared" ref="H27" si="9">2*F27+G27</f>
        <v>2990</v>
      </c>
      <c r="I27" s="3"/>
      <c r="J27" s="3">
        <f t="shared" ref="J27" si="10">+H27/1.055</f>
        <v>2834.1232227488154</v>
      </c>
      <c r="L27" s="7">
        <v>323.04000000000002</v>
      </c>
      <c r="M27" s="8"/>
      <c r="N27" s="8">
        <f t="shared" ref="N27" si="11">2*(L27)+M27</f>
        <v>646.08000000000004</v>
      </c>
      <c r="P27" s="3">
        <f t="shared" ref="P27" si="12">+J27-N27</f>
        <v>2188.0432227488154</v>
      </c>
      <c r="Q27" s="5">
        <f t="shared" ref="Q27" si="13">+P27/J27</f>
        <v>0.77203531772575251</v>
      </c>
    </row>
    <row r="28" spans="2:17" x14ac:dyDescent="0.35">
      <c r="B28" s="46"/>
      <c r="C28" s="14" t="s">
        <v>15</v>
      </c>
      <c r="E28" t="s">
        <v>148</v>
      </c>
      <c r="F28" s="4">
        <v>1795</v>
      </c>
      <c r="G28" s="4">
        <v>249</v>
      </c>
      <c r="H28" s="3">
        <f>2*F28+G28</f>
        <v>3839</v>
      </c>
      <c r="I28" s="3"/>
      <c r="J28" s="3">
        <f>+H28/1.055</f>
        <v>3638.8625592417065</v>
      </c>
      <c r="L28" s="6">
        <v>330</v>
      </c>
      <c r="M28" s="6">
        <v>60</v>
      </c>
      <c r="N28" s="8">
        <f t="shared" ref="N28" si="14">2*(L28)+M28</f>
        <v>720</v>
      </c>
      <c r="P28" s="3">
        <f t="shared" ref="P28" si="15">+J28-N28</f>
        <v>2918.8625592417065</v>
      </c>
      <c r="Q28" s="5">
        <f t="shared" ref="Q28" si="16">+P28/J28</f>
        <v>0.80213597290961192</v>
      </c>
    </row>
    <row r="29" spans="2:17" ht="4" customHeight="1" x14ac:dyDescent="0.35">
      <c r="B29" s="46"/>
      <c r="C29" s="13"/>
      <c r="D29" s="31"/>
      <c r="F29" s="18"/>
      <c r="G29" s="18"/>
      <c r="H29" s="18"/>
      <c r="I29" s="18"/>
      <c r="J29" s="18"/>
      <c r="K29" s="32"/>
      <c r="L29" s="33"/>
      <c r="M29" s="32"/>
      <c r="P29" s="3"/>
      <c r="Q29" s="5"/>
    </row>
    <row r="30" spans="2:17" x14ac:dyDescent="0.35">
      <c r="B30" s="46"/>
      <c r="C30" s="14" t="s">
        <v>15</v>
      </c>
      <c r="D30" s="31"/>
      <c r="E30" t="s">
        <v>23</v>
      </c>
      <c r="F30" s="4">
        <v>1395</v>
      </c>
      <c r="H30" s="3">
        <f>2*F30+G30</f>
        <v>2790</v>
      </c>
      <c r="I30" s="3"/>
      <c r="J30" s="3">
        <f>+H30/1.055</f>
        <v>2644.5497630331756</v>
      </c>
      <c r="L30" s="6">
        <v>300</v>
      </c>
      <c r="N30" s="8">
        <f>2*(L30)+M30</f>
        <v>600</v>
      </c>
      <c r="P30" s="3">
        <f>+J30-N30</f>
        <v>2044.5497630331756</v>
      </c>
      <c r="Q30" s="5">
        <f>+P30/J30</f>
        <v>0.77311827956989254</v>
      </c>
    </row>
    <row r="31" spans="2:17" x14ac:dyDescent="0.35">
      <c r="B31" s="46"/>
      <c r="C31" s="14" t="s">
        <v>50</v>
      </c>
      <c r="E31" t="s">
        <v>201</v>
      </c>
      <c r="F31" s="4">
        <v>1495</v>
      </c>
      <c r="H31" s="3">
        <f t="shared" ref="H31" si="17">2*F31+G31</f>
        <v>2990</v>
      </c>
      <c r="I31" s="3"/>
      <c r="J31" s="3">
        <f t="shared" ref="J31" si="18">+H31/1.055</f>
        <v>2834.1232227488154</v>
      </c>
      <c r="L31" s="7">
        <v>323.04000000000002</v>
      </c>
      <c r="M31" s="8"/>
      <c r="N31" s="8">
        <f t="shared" ref="N31" si="19">2*(L31)+M31</f>
        <v>646.08000000000004</v>
      </c>
      <c r="P31" s="3">
        <f t="shared" ref="P31" si="20">+J31-N31</f>
        <v>2188.0432227488154</v>
      </c>
      <c r="Q31" s="5">
        <f t="shared" ref="Q31" si="21">+P31/J31</f>
        <v>0.77203531772575251</v>
      </c>
    </row>
    <row r="32" spans="2:17" x14ac:dyDescent="0.35">
      <c r="B32" s="46"/>
      <c r="C32" s="14" t="s">
        <v>35</v>
      </c>
      <c r="E32" t="s">
        <v>167</v>
      </c>
      <c r="F32" s="4">
        <v>1495</v>
      </c>
      <c r="H32" s="3">
        <f>2*F32+G32</f>
        <v>2990</v>
      </c>
      <c r="I32" s="3"/>
      <c r="J32" s="3">
        <f>+H32/1.055</f>
        <v>2834.1232227488154</v>
      </c>
      <c r="L32" s="7">
        <v>416</v>
      </c>
      <c r="M32" s="32"/>
      <c r="N32" s="33">
        <f t="shared" ref="N32" si="22">2*(L32)+M32</f>
        <v>832</v>
      </c>
      <c r="P32" s="3">
        <f t="shared" ref="P32" si="23">+J32-N32</f>
        <v>2002.1232227488154</v>
      </c>
      <c r="Q32" s="5">
        <f t="shared" ref="Q32" si="24">+P32/J32</f>
        <v>0.70643478260869563</v>
      </c>
    </row>
    <row r="34" spans="2:17" ht="4" customHeight="1" x14ac:dyDescent="0.35">
      <c r="B34" s="16"/>
      <c r="C34" s="15"/>
      <c r="D34" s="36"/>
      <c r="E34" s="16"/>
      <c r="F34" s="16"/>
      <c r="G34" s="16"/>
      <c r="H34" s="16"/>
      <c r="I34" s="16"/>
      <c r="J34" s="16"/>
      <c r="K34" s="16"/>
      <c r="L34" s="16"/>
      <c r="M34" s="16"/>
      <c r="N34" s="30"/>
      <c r="O34" s="16"/>
      <c r="P34" s="16"/>
      <c r="Q34" s="16"/>
    </row>
    <row r="36" spans="2:17" x14ac:dyDescent="0.35">
      <c r="B36" s="43" t="s">
        <v>21</v>
      </c>
      <c r="C36" s="14" t="s">
        <v>50</v>
      </c>
      <c r="E36" t="s">
        <v>67</v>
      </c>
      <c r="F36" s="4">
        <v>1095</v>
      </c>
      <c r="G36" s="4">
        <v>249</v>
      </c>
      <c r="H36" s="3">
        <f t="shared" ref="H36:H39" si="25">2*F36+G36</f>
        <v>2439</v>
      </c>
      <c r="I36" s="3"/>
      <c r="J36" s="3">
        <f t="shared" ref="J36:J39" si="26">+H36/1.055</f>
        <v>2311.8483412322275</v>
      </c>
      <c r="L36" s="7">
        <v>263.55</v>
      </c>
      <c r="M36" s="6">
        <v>39</v>
      </c>
      <c r="N36" s="8">
        <f t="shared" ref="N36:N54" si="27">2*(L36)+M36</f>
        <v>566.1</v>
      </c>
      <c r="P36" s="3">
        <f t="shared" ref="P36:P54" si="28">+J36-N36</f>
        <v>1745.7483412322276</v>
      </c>
      <c r="Q36" s="5">
        <f t="shared" ref="Q36:Q54" si="29">+P36/J36</f>
        <v>0.75513099630996317</v>
      </c>
    </row>
    <row r="37" spans="2:17" x14ac:dyDescent="0.35">
      <c r="B37" s="43"/>
      <c r="C37" s="14" t="s">
        <v>50</v>
      </c>
      <c r="E37" t="s">
        <v>63</v>
      </c>
      <c r="F37" s="4">
        <v>1195</v>
      </c>
      <c r="G37" s="4">
        <v>249</v>
      </c>
      <c r="H37" s="3">
        <f t="shared" si="25"/>
        <v>2639</v>
      </c>
      <c r="I37" s="3"/>
      <c r="J37" s="3">
        <f t="shared" si="26"/>
        <v>2501.4218009478673</v>
      </c>
      <c r="L37" s="7">
        <v>308.10000000000002</v>
      </c>
      <c r="M37" s="6">
        <v>39</v>
      </c>
      <c r="N37" s="8">
        <f t="shared" si="27"/>
        <v>655.20000000000005</v>
      </c>
      <c r="P37" s="3">
        <f t="shared" si="28"/>
        <v>1846.2218009478672</v>
      </c>
      <c r="Q37" s="5">
        <f t="shared" si="29"/>
        <v>0.73806896551724133</v>
      </c>
    </row>
    <row r="38" spans="2:17" x14ac:dyDescent="0.35">
      <c r="B38" s="43"/>
      <c r="C38" s="14" t="s">
        <v>50</v>
      </c>
      <c r="E38" t="s">
        <v>60</v>
      </c>
      <c r="F38" s="4">
        <v>1495</v>
      </c>
      <c r="G38" s="4">
        <v>249</v>
      </c>
      <c r="H38" s="3">
        <f t="shared" si="25"/>
        <v>3239</v>
      </c>
      <c r="I38" s="3"/>
      <c r="J38" s="3">
        <f t="shared" si="26"/>
        <v>3070.1421800947869</v>
      </c>
      <c r="L38" s="7">
        <v>353.11</v>
      </c>
      <c r="M38" s="6">
        <v>39</v>
      </c>
      <c r="N38" s="8">
        <f t="shared" si="27"/>
        <v>745.22</v>
      </c>
      <c r="P38" s="3">
        <f t="shared" si="28"/>
        <v>2324.9221800947871</v>
      </c>
      <c r="Q38" s="5">
        <f t="shared" si="29"/>
        <v>0.75726857054646501</v>
      </c>
    </row>
    <row r="39" spans="2:17" x14ac:dyDescent="0.35">
      <c r="B39" s="43"/>
      <c r="C39" s="14" t="s">
        <v>50</v>
      </c>
      <c r="E39" t="s">
        <v>65</v>
      </c>
      <c r="F39" s="4">
        <v>1095</v>
      </c>
      <c r="G39" s="4">
        <v>249</v>
      </c>
      <c r="H39" s="3">
        <f t="shared" si="25"/>
        <v>2439</v>
      </c>
      <c r="I39" s="3"/>
      <c r="J39" s="3">
        <f t="shared" si="26"/>
        <v>2311.8483412322275</v>
      </c>
      <c r="L39" s="7">
        <v>263.55</v>
      </c>
      <c r="M39" s="6">
        <v>39</v>
      </c>
      <c r="N39" s="8">
        <f t="shared" si="27"/>
        <v>566.1</v>
      </c>
      <c r="P39" s="3">
        <f t="shared" si="28"/>
        <v>1745.7483412322276</v>
      </c>
      <c r="Q39" s="5">
        <f t="shared" si="29"/>
        <v>0.75513099630996317</v>
      </c>
    </row>
    <row r="40" spans="2:17" x14ac:dyDescent="0.35">
      <c r="B40" s="43"/>
      <c r="C40" s="14" t="s">
        <v>50</v>
      </c>
      <c r="D40" s="35" t="s">
        <v>13</v>
      </c>
      <c r="E40" t="s">
        <v>175</v>
      </c>
      <c r="F40" s="4">
        <v>950</v>
      </c>
      <c r="H40" s="3">
        <f t="shared" ref="H40:H45" si="30">2*F40+G40</f>
        <v>1900</v>
      </c>
      <c r="I40" s="3"/>
      <c r="J40" s="3">
        <f t="shared" ref="J40:J45" si="31">+H40/1.055</f>
        <v>1800.9478672985783</v>
      </c>
      <c r="L40" s="7">
        <v>123</v>
      </c>
      <c r="M40" s="8"/>
      <c r="N40" s="8">
        <f t="shared" ref="N40:N45" si="32">2*(L40)+M40</f>
        <v>246</v>
      </c>
      <c r="P40" s="3">
        <f t="shared" ref="P40:P45" si="33">+J40-N40</f>
        <v>1554.9478672985783</v>
      </c>
      <c r="Q40" s="5">
        <f t="shared" ref="Q40:Q45" si="34">+P40/J40</f>
        <v>0.86340526315789479</v>
      </c>
    </row>
    <row r="41" spans="2:17" x14ac:dyDescent="0.35">
      <c r="B41" s="43"/>
      <c r="C41" s="14" t="s">
        <v>50</v>
      </c>
      <c r="E41" t="s">
        <v>176</v>
      </c>
      <c r="F41" s="4">
        <v>1195</v>
      </c>
      <c r="H41" s="3">
        <f t="shared" si="30"/>
        <v>2390</v>
      </c>
      <c r="I41" s="3"/>
      <c r="J41" s="3">
        <f t="shared" si="31"/>
        <v>2265.4028436018957</v>
      </c>
      <c r="L41" s="7">
        <v>223.55</v>
      </c>
      <c r="M41" s="8"/>
      <c r="N41" s="8">
        <f t="shared" si="32"/>
        <v>447.1</v>
      </c>
      <c r="P41" s="3">
        <f t="shared" si="33"/>
        <v>1818.3028436018958</v>
      </c>
      <c r="Q41" s="5">
        <f t="shared" si="34"/>
        <v>0.8026399581589958</v>
      </c>
    </row>
    <row r="42" spans="2:17" x14ac:dyDescent="0.35">
      <c r="B42" s="43"/>
      <c r="C42" s="14" t="s">
        <v>50</v>
      </c>
      <c r="E42" t="s">
        <v>177</v>
      </c>
      <c r="F42" s="4">
        <v>1295</v>
      </c>
      <c r="H42" s="3">
        <f t="shared" si="30"/>
        <v>2590</v>
      </c>
      <c r="I42" s="3"/>
      <c r="J42" s="3">
        <f t="shared" si="31"/>
        <v>2454.9763033175359</v>
      </c>
      <c r="L42" s="7">
        <v>268.13</v>
      </c>
      <c r="M42" s="8"/>
      <c r="N42" s="8">
        <f t="shared" si="32"/>
        <v>536.26</v>
      </c>
      <c r="P42" s="3">
        <f t="shared" si="33"/>
        <v>1918.7163033175359</v>
      </c>
      <c r="Q42" s="5">
        <f t="shared" si="34"/>
        <v>0.7815620463320464</v>
      </c>
    </row>
    <row r="43" spans="2:17" x14ac:dyDescent="0.35">
      <c r="B43" s="43"/>
      <c r="C43" s="14" t="s">
        <v>50</v>
      </c>
      <c r="E43" t="s">
        <v>212</v>
      </c>
      <c r="F43" s="4">
        <v>1295</v>
      </c>
      <c r="G43" s="4">
        <v>249</v>
      </c>
      <c r="H43" s="3">
        <f t="shared" si="30"/>
        <v>2839</v>
      </c>
      <c r="I43" s="3"/>
      <c r="J43" s="3">
        <f t="shared" si="31"/>
        <v>2690.9952606635075</v>
      </c>
      <c r="L43" s="7">
        <v>274.25</v>
      </c>
      <c r="M43" s="6">
        <v>39</v>
      </c>
      <c r="N43" s="8">
        <f t="shared" si="32"/>
        <v>587.5</v>
      </c>
      <c r="P43" s="3">
        <f t="shared" si="33"/>
        <v>2103.4952606635075</v>
      </c>
      <c r="Q43" s="5">
        <f t="shared" si="34"/>
        <v>0.78167928848185986</v>
      </c>
    </row>
    <row r="44" spans="2:17" x14ac:dyDescent="0.35">
      <c r="B44" s="43"/>
      <c r="C44" s="14" t="s">
        <v>50</v>
      </c>
      <c r="E44" t="s">
        <v>213</v>
      </c>
      <c r="F44" s="4">
        <v>1495</v>
      </c>
      <c r="G44" s="4">
        <v>249</v>
      </c>
      <c r="H44" s="3">
        <f t="shared" si="30"/>
        <v>3239</v>
      </c>
      <c r="I44" s="3"/>
      <c r="J44" s="3">
        <f t="shared" si="31"/>
        <v>3070.1421800947869</v>
      </c>
      <c r="L44" s="7">
        <v>327.97</v>
      </c>
      <c r="M44" s="6">
        <v>39</v>
      </c>
      <c r="N44" s="8">
        <f t="shared" si="32"/>
        <v>694.94</v>
      </c>
      <c r="P44" s="3">
        <f t="shared" si="33"/>
        <v>2375.2021800947869</v>
      </c>
      <c r="Q44" s="5">
        <f t="shared" si="34"/>
        <v>0.7736456622414325</v>
      </c>
    </row>
    <row r="45" spans="2:17" x14ac:dyDescent="0.35">
      <c r="B45" s="43"/>
      <c r="C45" s="14" t="s">
        <v>50</v>
      </c>
      <c r="E45" t="s">
        <v>214</v>
      </c>
      <c r="F45" s="4">
        <v>1695</v>
      </c>
      <c r="G45" s="4">
        <v>249</v>
      </c>
      <c r="H45" s="3">
        <f t="shared" si="30"/>
        <v>3639</v>
      </c>
      <c r="I45" s="3"/>
      <c r="J45" s="3">
        <f t="shared" si="31"/>
        <v>3449.2890995260664</v>
      </c>
      <c r="L45" s="7">
        <v>360.57</v>
      </c>
      <c r="M45" s="6">
        <v>39</v>
      </c>
      <c r="N45" s="8">
        <f t="shared" si="32"/>
        <v>760.14</v>
      </c>
      <c r="P45" s="3">
        <f t="shared" si="33"/>
        <v>2689.1490995260665</v>
      </c>
      <c r="Q45" s="5">
        <f t="shared" si="34"/>
        <v>0.77962415498763404</v>
      </c>
    </row>
    <row r="46" spans="2:17" x14ac:dyDescent="0.35">
      <c r="B46" s="43"/>
      <c r="C46" s="14" t="s">
        <v>15</v>
      </c>
      <c r="E46" t="s">
        <v>152</v>
      </c>
      <c r="F46" s="4">
        <v>1295</v>
      </c>
      <c r="G46" s="4">
        <v>249</v>
      </c>
      <c r="H46" s="3">
        <f t="shared" ref="H46:H54" si="35">2*F46+G46</f>
        <v>2839</v>
      </c>
      <c r="I46" s="3"/>
      <c r="J46" s="3">
        <f t="shared" ref="J46:J54" si="36">+H46/1.055</f>
        <v>2690.9952606635075</v>
      </c>
      <c r="L46" s="6">
        <v>235</v>
      </c>
      <c r="M46" s="6">
        <v>60</v>
      </c>
      <c r="N46" s="8">
        <f t="shared" ref="N46:N47" si="37">2*(L46)+M46</f>
        <v>530</v>
      </c>
      <c r="P46" s="3">
        <f t="shared" ref="P46:P47" si="38">+J46-N46</f>
        <v>2160.9952606635075</v>
      </c>
      <c r="Q46" s="5">
        <f t="shared" ref="Q46:Q47" si="39">+P46/J46</f>
        <v>0.80304684748150756</v>
      </c>
    </row>
    <row r="47" spans="2:17" x14ac:dyDescent="0.35">
      <c r="B47" s="43"/>
      <c r="C47" s="14" t="s">
        <v>15</v>
      </c>
      <c r="E47" t="s">
        <v>151</v>
      </c>
      <c r="F47" s="4">
        <v>1495</v>
      </c>
      <c r="G47" s="4">
        <v>249</v>
      </c>
      <c r="H47" s="3">
        <f t="shared" si="35"/>
        <v>3239</v>
      </c>
      <c r="I47" s="3"/>
      <c r="J47" s="3">
        <f t="shared" si="36"/>
        <v>3070.1421800947869</v>
      </c>
      <c r="L47" s="6">
        <v>279</v>
      </c>
      <c r="M47" s="6">
        <v>60</v>
      </c>
      <c r="N47" s="8">
        <f t="shared" si="37"/>
        <v>618</v>
      </c>
      <c r="P47" s="3">
        <f t="shared" si="38"/>
        <v>2452.1421800947869</v>
      </c>
      <c r="Q47" s="5">
        <f t="shared" si="39"/>
        <v>0.79870639086137696</v>
      </c>
    </row>
    <row r="48" spans="2:17" x14ac:dyDescent="0.35">
      <c r="B48" s="43"/>
      <c r="C48" s="14" t="s">
        <v>15</v>
      </c>
      <c r="E48" t="s">
        <v>207</v>
      </c>
      <c r="F48" s="4">
        <v>1295</v>
      </c>
      <c r="G48" s="4">
        <v>249</v>
      </c>
      <c r="H48" s="3">
        <f t="shared" ref="H48:H50" si="40">2*F48+G48</f>
        <v>2839</v>
      </c>
      <c r="I48" s="3"/>
      <c r="J48" s="3">
        <f t="shared" ref="J48:J50" si="41">+H48/1.055</f>
        <v>2690.9952606635075</v>
      </c>
      <c r="L48" s="6">
        <v>238</v>
      </c>
      <c r="M48" s="6">
        <v>60</v>
      </c>
      <c r="N48" s="8">
        <f t="shared" ref="N48:N50" si="42">2*(L48)+M48</f>
        <v>536</v>
      </c>
      <c r="P48" s="3">
        <f t="shared" ref="P48:P50" si="43">+J48-N48</f>
        <v>2154.9952606635075</v>
      </c>
      <c r="Q48" s="5">
        <f t="shared" ref="Q48:Q50" si="44">+P48/J48</f>
        <v>0.80081718915110955</v>
      </c>
    </row>
    <row r="49" spans="2:17" x14ac:dyDescent="0.35">
      <c r="B49" s="43"/>
      <c r="C49" s="14" t="s">
        <v>15</v>
      </c>
      <c r="E49" t="s">
        <v>206</v>
      </c>
      <c r="F49" s="4">
        <v>1495</v>
      </c>
      <c r="G49" s="4">
        <v>249</v>
      </c>
      <c r="H49" s="3">
        <f t="shared" si="40"/>
        <v>3239</v>
      </c>
      <c r="I49" s="3"/>
      <c r="J49" s="3">
        <f t="shared" si="41"/>
        <v>3070.1421800947869</v>
      </c>
      <c r="L49" s="6">
        <v>289</v>
      </c>
      <c r="M49" s="6">
        <v>60</v>
      </c>
      <c r="N49" s="8">
        <f t="shared" si="42"/>
        <v>638</v>
      </c>
      <c r="P49" s="3">
        <f t="shared" si="43"/>
        <v>2432.1421800947869</v>
      </c>
      <c r="Q49" s="5">
        <f t="shared" si="44"/>
        <v>0.79219203457857368</v>
      </c>
    </row>
    <row r="50" spans="2:17" x14ac:dyDescent="0.35">
      <c r="B50" s="43"/>
      <c r="C50" s="14" t="s">
        <v>15</v>
      </c>
      <c r="E50" t="s">
        <v>205</v>
      </c>
      <c r="F50" s="4">
        <v>1795</v>
      </c>
      <c r="G50" s="4">
        <v>249</v>
      </c>
      <c r="H50" s="3">
        <f t="shared" si="40"/>
        <v>3839</v>
      </c>
      <c r="I50" s="3"/>
      <c r="J50" s="3">
        <f t="shared" si="41"/>
        <v>3638.8625592417065</v>
      </c>
      <c r="L50" s="6">
        <v>335</v>
      </c>
      <c r="M50" s="6">
        <v>60</v>
      </c>
      <c r="N50" s="8">
        <f t="shared" si="42"/>
        <v>730</v>
      </c>
      <c r="P50" s="3">
        <f t="shared" si="43"/>
        <v>2908.8625592417065</v>
      </c>
      <c r="Q50" s="5">
        <f t="shared" si="44"/>
        <v>0.79938786142224538</v>
      </c>
    </row>
    <row r="51" spans="2:17" ht="14.5" customHeight="1" x14ac:dyDescent="0.35">
      <c r="B51" s="43"/>
      <c r="C51" s="14" t="s">
        <v>35</v>
      </c>
      <c r="E51" t="s">
        <v>37</v>
      </c>
      <c r="F51" s="4">
        <v>1095</v>
      </c>
      <c r="H51" s="3">
        <f t="shared" si="35"/>
        <v>2190</v>
      </c>
      <c r="I51" s="3"/>
      <c r="J51" s="3">
        <f t="shared" si="36"/>
        <v>2075.829383886256</v>
      </c>
      <c r="L51" s="7">
        <v>306</v>
      </c>
      <c r="N51" s="8">
        <f t="shared" si="27"/>
        <v>612</v>
      </c>
      <c r="P51" s="3">
        <f t="shared" si="28"/>
        <v>1463.829383886256</v>
      </c>
      <c r="Q51" s="5">
        <f t="shared" si="29"/>
        <v>0.7051780821917808</v>
      </c>
    </row>
    <row r="52" spans="2:17" x14ac:dyDescent="0.35">
      <c r="B52" s="43"/>
      <c r="C52" s="13" t="s">
        <v>35</v>
      </c>
      <c r="D52" s="31"/>
      <c r="E52" t="s">
        <v>162</v>
      </c>
      <c r="F52" s="4">
        <v>1095</v>
      </c>
      <c r="G52" s="4">
        <v>249</v>
      </c>
      <c r="H52" s="3">
        <f t="shared" si="35"/>
        <v>2439</v>
      </c>
      <c r="I52" s="3"/>
      <c r="J52" s="3">
        <f t="shared" si="36"/>
        <v>2311.8483412322275</v>
      </c>
      <c r="L52" s="7">
        <v>332</v>
      </c>
      <c r="M52" s="6">
        <v>32</v>
      </c>
      <c r="N52" s="8">
        <f t="shared" si="27"/>
        <v>696</v>
      </c>
      <c r="P52" s="3">
        <f t="shared" si="28"/>
        <v>1615.8483412322275</v>
      </c>
      <c r="Q52" s="5">
        <f t="shared" si="29"/>
        <v>0.69894218942189423</v>
      </c>
    </row>
    <row r="53" spans="2:17" ht="14.5" customHeight="1" x14ac:dyDescent="0.35">
      <c r="B53" s="43"/>
      <c r="C53" s="14" t="s">
        <v>35</v>
      </c>
      <c r="E53" t="s">
        <v>38</v>
      </c>
      <c r="F53" s="4">
        <v>1195</v>
      </c>
      <c r="H53" s="3">
        <f t="shared" si="35"/>
        <v>2390</v>
      </c>
      <c r="I53" s="3"/>
      <c r="J53" s="3">
        <f t="shared" si="36"/>
        <v>2265.4028436018957</v>
      </c>
      <c r="L53" s="7">
        <v>363</v>
      </c>
      <c r="N53" s="8">
        <f t="shared" si="27"/>
        <v>726</v>
      </c>
      <c r="P53" s="3">
        <f t="shared" si="28"/>
        <v>1539.4028436018957</v>
      </c>
      <c r="Q53" s="5">
        <f t="shared" si="29"/>
        <v>0.67952719665271966</v>
      </c>
    </row>
    <row r="54" spans="2:17" ht="14.5" customHeight="1" x14ac:dyDescent="0.35">
      <c r="B54" s="43"/>
      <c r="C54" s="14" t="s">
        <v>35</v>
      </c>
      <c r="E54" t="s">
        <v>36</v>
      </c>
      <c r="F54" s="4">
        <v>1495</v>
      </c>
      <c r="H54" s="3">
        <f t="shared" si="35"/>
        <v>2990</v>
      </c>
      <c r="I54" s="3"/>
      <c r="J54" s="3">
        <f t="shared" si="36"/>
        <v>2834.1232227488154</v>
      </c>
      <c r="L54" s="7">
        <v>416</v>
      </c>
      <c r="N54" s="8">
        <f t="shared" si="27"/>
        <v>832</v>
      </c>
      <c r="P54" s="3">
        <f t="shared" si="28"/>
        <v>2002.1232227488154</v>
      </c>
      <c r="Q54" s="5">
        <f t="shared" si="29"/>
        <v>0.70643478260869563</v>
      </c>
    </row>
    <row r="55" spans="2:17" ht="14.5" customHeight="1" x14ac:dyDescent="0.35">
      <c r="B55" s="9"/>
    </row>
    <row r="56" spans="2:17" x14ac:dyDescent="0.35">
      <c r="B56" s="9"/>
    </row>
    <row r="57" spans="2:17" x14ac:dyDescent="0.35">
      <c r="B57" s="9"/>
    </row>
  </sheetData>
  <mergeCells count="7">
    <mergeCell ref="B36:B54"/>
    <mergeCell ref="F4:H4"/>
    <mergeCell ref="P4:Q4"/>
    <mergeCell ref="B6:B12"/>
    <mergeCell ref="B26:B32"/>
    <mergeCell ref="L4:N4"/>
    <mergeCell ref="B14:B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1668E-AB5C-4588-87A0-090F8B9E8D2F}">
  <dimension ref="A2:M36"/>
  <sheetViews>
    <sheetView workbookViewId="0">
      <selection activeCell="B14" sqref="B14"/>
    </sheetView>
  </sheetViews>
  <sheetFormatPr baseColWidth="10" defaultRowHeight="14.5" x14ac:dyDescent="0.35"/>
  <cols>
    <col min="1" max="1" width="7.90625" bestFit="1" customWidth="1"/>
    <col min="2" max="2" width="26.08984375" customWidth="1"/>
    <col min="4" max="4" width="2.6328125" customWidth="1"/>
    <col min="5" max="5" width="7.90625" bestFit="1" customWidth="1"/>
    <col min="6" max="6" width="25.26953125" bestFit="1" customWidth="1"/>
    <col min="8" max="8" width="2.6328125" customWidth="1"/>
    <col min="9" max="9" width="7.90625" bestFit="1" customWidth="1"/>
    <col min="10" max="10" width="25.26953125" bestFit="1" customWidth="1"/>
    <col min="11" max="11" width="10.6328125" bestFit="1" customWidth="1"/>
  </cols>
  <sheetData>
    <row r="2" spans="1:13" x14ac:dyDescent="0.35">
      <c r="B2" s="11" t="s">
        <v>14</v>
      </c>
    </row>
    <row r="3" spans="1:13" x14ac:dyDescent="0.35">
      <c r="E3" s="19"/>
      <c r="F3" s="19"/>
      <c r="G3" s="19"/>
      <c r="H3" s="19"/>
      <c r="I3" s="19"/>
      <c r="J3" s="19"/>
      <c r="K3" s="19"/>
      <c r="L3" s="19"/>
      <c r="M3" s="19"/>
    </row>
    <row r="4" spans="1:13" x14ac:dyDescent="0.35">
      <c r="C4" s="17" t="s">
        <v>5</v>
      </c>
      <c r="D4" s="25"/>
      <c r="E4" s="20"/>
      <c r="F4" s="19"/>
      <c r="G4" s="17" t="s">
        <v>5</v>
      </c>
      <c r="H4" s="20"/>
      <c r="I4" s="20"/>
      <c r="J4" s="19"/>
      <c r="K4" s="17" t="s">
        <v>5</v>
      </c>
      <c r="L4" s="48"/>
      <c r="M4" s="48"/>
    </row>
    <row r="5" spans="1:13" x14ac:dyDescent="0.35">
      <c r="A5" t="s">
        <v>17</v>
      </c>
      <c r="B5" s="47" t="s">
        <v>50</v>
      </c>
      <c r="C5" s="47"/>
      <c r="D5" s="1"/>
      <c r="E5" t="s">
        <v>17</v>
      </c>
      <c r="F5" s="47" t="s">
        <v>15</v>
      </c>
      <c r="G5" s="47"/>
      <c r="H5" s="21"/>
      <c r="I5" t="s">
        <v>17</v>
      </c>
      <c r="J5" s="47" t="s">
        <v>35</v>
      </c>
      <c r="K5" s="47"/>
      <c r="L5" s="21"/>
      <c r="M5" s="21"/>
    </row>
    <row r="6" spans="1:13" ht="14.5" customHeight="1" x14ac:dyDescent="0.35">
      <c r="A6" s="24"/>
      <c r="B6" t="s">
        <v>19</v>
      </c>
      <c r="C6" s="4">
        <v>39</v>
      </c>
      <c r="D6" s="1"/>
      <c r="F6" t="s">
        <v>20</v>
      </c>
      <c r="G6" s="6">
        <v>60</v>
      </c>
      <c r="H6" s="21"/>
      <c r="J6" t="s">
        <v>19</v>
      </c>
      <c r="K6" s="4">
        <v>32</v>
      </c>
      <c r="L6" s="21"/>
      <c r="M6" s="21"/>
    </row>
    <row r="7" spans="1:13" x14ac:dyDescent="0.35">
      <c r="A7" s="24"/>
      <c r="B7" t="s">
        <v>203</v>
      </c>
      <c r="C7" s="4">
        <v>69</v>
      </c>
      <c r="D7" s="1"/>
      <c r="E7" s="21"/>
      <c r="F7" t="s">
        <v>16</v>
      </c>
      <c r="G7" s="6">
        <v>90</v>
      </c>
      <c r="H7" s="21"/>
      <c r="I7" s="21"/>
      <c r="J7" t="s">
        <v>39</v>
      </c>
      <c r="K7" s="4">
        <v>104</v>
      </c>
      <c r="L7" s="21"/>
      <c r="M7" s="21"/>
    </row>
    <row r="8" spans="1:13" x14ac:dyDescent="0.35">
      <c r="A8" s="24"/>
      <c r="B8" t="s">
        <v>53</v>
      </c>
      <c r="C8" s="4">
        <v>69</v>
      </c>
      <c r="D8" s="1"/>
      <c r="E8" s="21"/>
      <c r="F8" t="s">
        <v>115</v>
      </c>
      <c r="G8" s="6">
        <v>90</v>
      </c>
      <c r="H8" s="21"/>
      <c r="I8" s="21"/>
      <c r="J8" t="s">
        <v>40</v>
      </c>
      <c r="K8" s="4">
        <v>32</v>
      </c>
      <c r="L8" s="21"/>
      <c r="M8" s="21"/>
    </row>
    <row r="9" spans="1:13" x14ac:dyDescent="0.35">
      <c r="A9" s="24"/>
      <c r="B9" t="s">
        <v>54</v>
      </c>
      <c r="C9" s="4">
        <v>69</v>
      </c>
      <c r="D9" s="1"/>
      <c r="E9" s="21"/>
      <c r="F9" t="s">
        <v>170</v>
      </c>
      <c r="G9" s="4">
        <v>450</v>
      </c>
      <c r="H9" s="21"/>
      <c r="I9" s="21"/>
      <c r="J9" t="s">
        <v>43</v>
      </c>
      <c r="K9" s="4">
        <v>311</v>
      </c>
      <c r="L9" s="21"/>
      <c r="M9" s="21"/>
    </row>
    <row r="10" spans="1:13" ht="14.4" customHeight="1" x14ac:dyDescent="0.35">
      <c r="A10" s="24"/>
      <c r="B10" t="s">
        <v>141</v>
      </c>
      <c r="C10" s="4">
        <v>538.45000000000005</v>
      </c>
      <c r="E10" s="22"/>
      <c r="F10" t="s">
        <v>26</v>
      </c>
      <c r="G10" s="4">
        <v>115</v>
      </c>
      <c r="H10" s="19"/>
      <c r="I10" s="22"/>
      <c r="J10" t="s">
        <v>45</v>
      </c>
      <c r="K10" s="4">
        <v>88</v>
      </c>
      <c r="L10" s="22"/>
      <c r="M10" s="23"/>
    </row>
    <row r="11" spans="1:13" x14ac:dyDescent="0.35">
      <c r="A11" s="24"/>
      <c r="B11" t="s">
        <v>142</v>
      </c>
      <c r="C11" s="4">
        <v>538.45000000000005</v>
      </c>
      <c r="E11" s="22"/>
      <c r="F11" t="s">
        <v>27</v>
      </c>
      <c r="G11" s="4">
        <v>160</v>
      </c>
      <c r="H11" s="19"/>
      <c r="I11" s="22"/>
      <c r="J11" t="s">
        <v>42</v>
      </c>
      <c r="K11" s="4">
        <v>134</v>
      </c>
      <c r="L11" s="22"/>
      <c r="M11" s="23"/>
    </row>
    <row r="12" spans="1:13" x14ac:dyDescent="0.35">
      <c r="A12" s="24"/>
      <c r="B12" t="s">
        <v>73</v>
      </c>
      <c r="C12" s="4">
        <v>519.20000000000005</v>
      </c>
      <c r="E12" s="22"/>
      <c r="F12" t="s">
        <v>28</v>
      </c>
      <c r="G12" s="4">
        <v>135</v>
      </c>
      <c r="H12" s="19"/>
      <c r="I12" s="22"/>
      <c r="J12" t="s">
        <v>44</v>
      </c>
      <c r="K12" s="4">
        <v>128</v>
      </c>
      <c r="L12" s="22"/>
      <c r="M12" s="23"/>
    </row>
    <row r="13" spans="1:13" x14ac:dyDescent="0.35">
      <c r="B13" t="s">
        <v>74</v>
      </c>
      <c r="C13" s="4">
        <v>519.20000000000005</v>
      </c>
      <c r="E13" s="22"/>
      <c r="F13" t="s">
        <v>160</v>
      </c>
      <c r="G13" s="4">
        <v>130</v>
      </c>
      <c r="H13" s="19"/>
      <c r="I13" s="22"/>
      <c r="J13" t="s">
        <v>41</v>
      </c>
      <c r="K13" s="4">
        <v>85</v>
      </c>
      <c r="L13" s="22"/>
      <c r="M13" s="23"/>
    </row>
    <row r="14" spans="1:13" x14ac:dyDescent="0.35">
      <c r="B14" t="s">
        <v>76</v>
      </c>
      <c r="C14" s="4">
        <v>490.6</v>
      </c>
      <c r="E14" s="22"/>
      <c r="F14" t="s">
        <v>29</v>
      </c>
      <c r="G14" s="4">
        <v>135</v>
      </c>
      <c r="H14" s="19"/>
      <c r="I14" s="22"/>
      <c r="J14" t="s">
        <v>46</v>
      </c>
      <c r="K14" s="4">
        <v>103</v>
      </c>
      <c r="L14" s="22"/>
      <c r="M14" s="23"/>
    </row>
    <row r="15" spans="1:13" x14ac:dyDescent="0.35">
      <c r="B15" t="s">
        <v>78</v>
      </c>
      <c r="C15" s="4">
        <v>490.6</v>
      </c>
      <c r="E15" s="22"/>
      <c r="F15" t="s">
        <v>30</v>
      </c>
      <c r="G15" s="4">
        <v>100</v>
      </c>
      <c r="H15" s="19"/>
      <c r="I15" s="22"/>
      <c r="K15" s="4"/>
      <c r="L15" s="22"/>
      <c r="M15" s="23"/>
    </row>
    <row r="16" spans="1:13" x14ac:dyDescent="0.35">
      <c r="B16" t="s">
        <v>51</v>
      </c>
      <c r="C16" s="4">
        <v>104</v>
      </c>
      <c r="F16" s="19"/>
      <c r="G16" s="19"/>
      <c r="H16" s="19"/>
      <c r="I16" s="19"/>
      <c r="J16" s="19"/>
      <c r="K16" s="19"/>
      <c r="L16" s="22"/>
      <c r="M16" s="23"/>
    </row>
    <row r="17" spans="1:3" ht="14.5" customHeight="1" x14ac:dyDescent="0.35">
      <c r="A17" s="24"/>
      <c r="B17" t="s">
        <v>198</v>
      </c>
      <c r="C17" s="4"/>
    </row>
    <row r="18" spans="1:3" x14ac:dyDescent="0.35">
      <c r="B18" t="s">
        <v>72</v>
      </c>
      <c r="C18" s="4">
        <v>178</v>
      </c>
    </row>
    <row r="19" spans="1:3" x14ac:dyDescent="0.35">
      <c r="B19" t="s">
        <v>143</v>
      </c>
      <c r="C19" s="4">
        <v>25.2</v>
      </c>
    </row>
    <row r="20" spans="1:3" x14ac:dyDescent="0.35">
      <c r="A20" s="24"/>
      <c r="B20" t="s">
        <v>144</v>
      </c>
      <c r="C20" s="4">
        <v>18.2</v>
      </c>
    </row>
    <row r="21" spans="1:3" x14ac:dyDescent="0.35">
      <c r="A21" s="24"/>
      <c r="B21" t="s">
        <v>140</v>
      </c>
      <c r="C21" s="4">
        <v>83</v>
      </c>
    </row>
    <row r="22" spans="1:3" x14ac:dyDescent="0.35">
      <c r="A22" s="24"/>
      <c r="B22" t="s">
        <v>204</v>
      </c>
      <c r="C22" s="4">
        <v>16</v>
      </c>
    </row>
    <row r="23" spans="1:3" x14ac:dyDescent="0.35">
      <c r="A23" t="s">
        <v>216</v>
      </c>
      <c r="B23" t="s">
        <v>215</v>
      </c>
      <c r="C23" s="4">
        <v>5</v>
      </c>
    </row>
    <row r="24" spans="1:3" x14ac:dyDescent="0.35">
      <c r="B24" t="s">
        <v>217</v>
      </c>
      <c r="C24" s="4">
        <v>5.5</v>
      </c>
    </row>
    <row r="25" spans="1:3" x14ac:dyDescent="0.35">
      <c r="B25" t="s">
        <v>218</v>
      </c>
      <c r="C25" s="4">
        <v>5</v>
      </c>
    </row>
    <row r="26" spans="1:3" x14ac:dyDescent="0.35">
      <c r="B26" t="s">
        <v>219</v>
      </c>
      <c r="C26" s="4">
        <v>5.5</v>
      </c>
    </row>
    <row r="27" spans="1:3" x14ac:dyDescent="0.35">
      <c r="B27" t="s">
        <v>220</v>
      </c>
      <c r="C27" s="4">
        <v>4.5</v>
      </c>
    </row>
    <row r="28" spans="1:3" x14ac:dyDescent="0.35">
      <c r="B28" t="s">
        <v>221</v>
      </c>
      <c r="C28" s="4">
        <v>10</v>
      </c>
    </row>
    <row r="29" spans="1:3" x14ac:dyDescent="0.35">
      <c r="B29" t="s">
        <v>222</v>
      </c>
      <c r="C29" s="4">
        <v>3</v>
      </c>
    </row>
    <row r="30" spans="1:3" x14ac:dyDescent="0.35">
      <c r="B30" t="s">
        <v>223</v>
      </c>
      <c r="C30" s="4">
        <v>4</v>
      </c>
    </row>
    <row r="31" spans="1:3" x14ac:dyDescent="0.35">
      <c r="B31" t="s">
        <v>224</v>
      </c>
      <c r="C31" s="4">
        <v>2.5</v>
      </c>
    </row>
    <row r="34" spans="1:13" x14ac:dyDescent="0.35">
      <c r="B34" s="47" t="s">
        <v>225</v>
      </c>
      <c r="C34" s="47"/>
    </row>
    <row r="35" spans="1:13" x14ac:dyDescent="0.35">
      <c r="A35" t="s">
        <v>50</v>
      </c>
      <c r="B35" t="s">
        <v>51</v>
      </c>
      <c r="C35" s="4">
        <v>0</v>
      </c>
      <c r="D35" t="s">
        <v>226</v>
      </c>
      <c r="F35" s="19"/>
      <c r="G35" s="19"/>
      <c r="H35" s="19"/>
      <c r="I35" s="19"/>
      <c r="J35" s="19"/>
      <c r="K35" s="19"/>
      <c r="L35" s="22"/>
      <c r="M35" s="23"/>
    </row>
    <row r="36" spans="1:13" x14ac:dyDescent="0.35">
      <c r="A36" t="s">
        <v>15</v>
      </c>
      <c r="B36" t="s">
        <v>31</v>
      </c>
      <c r="C36" s="5">
        <v>0.5</v>
      </c>
      <c r="E36" s="13"/>
    </row>
  </sheetData>
  <mergeCells count="5">
    <mergeCell ref="B34:C34"/>
    <mergeCell ref="L4:M4"/>
    <mergeCell ref="B5:C5"/>
    <mergeCell ref="F5:G5"/>
    <mergeCell ref="J5:K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F572D-A881-46E2-99E0-1E69551C14DD}">
  <dimension ref="A2:AC73"/>
  <sheetViews>
    <sheetView tabSelected="1" topLeftCell="C1" workbookViewId="0">
      <selection activeCell="C3" sqref="C3"/>
    </sheetView>
  </sheetViews>
  <sheetFormatPr baseColWidth="10" defaultRowHeight="14.5" x14ac:dyDescent="0.35"/>
  <cols>
    <col min="1" max="1" width="9.453125" style="14" customWidth="1"/>
    <col min="2" max="2" width="20.08984375" bestFit="1" customWidth="1"/>
    <col min="3" max="3" width="10" bestFit="1" customWidth="1"/>
    <col min="5" max="5" width="8.6328125" customWidth="1"/>
    <col min="6" max="6" width="10.6328125" customWidth="1"/>
    <col min="8" max="8" width="21.90625" bestFit="1" customWidth="1"/>
    <col min="9" max="9" width="8.08984375" bestFit="1" customWidth="1"/>
    <col min="11" max="11" width="8.6328125" customWidth="1"/>
    <col min="12" max="12" width="10.6328125" customWidth="1"/>
    <col min="14" max="14" width="22.54296875" bestFit="1" customWidth="1"/>
    <col min="15" max="15" width="8.08984375" bestFit="1" customWidth="1"/>
    <col min="17" max="17" width="8.6328125" customWidth="1"/>
    <col min="18" max="18" width="10.6328125" customWidth="1"/>
    <col min="20" max="20" width="25.6328125" bestFit="1" customWidth="1"/>
    <col min="21" max="21" width="8.08984375" bestFit="1" customWidth="1"/>
    <col min="23" max="23" width="8.6328125" customWidth="1"/>
    <col min="26" max="26" width="32.36328125" bestFit="1" customWidth="1"/>
    <col min="27" max="27" width="8.08984375" bestFit="1" customWidth="1"/>
    <col min="29" max="29" width="8.6328125" customWidth="1"/>
  </cols>
  <sheetData>
    <row r="2" spans="1:29" x14ac:dyDescent="0.35">
      <c r="B2" s="11" t="s">
        <v>92</v>
      </c>
      <c r="C2" s="28">
        <f>(E52+K43+Q44+W66+AC16)</f>
        <v>0</v>
      </c>
    </row>
    <row r="4" spans="1:29" x14ac:dyDescent="0.35">
      <c r="A4" s="50" t="s">
        <v>91</v>
      </c>
      <c r="B4" s="50"/>
      <c r="C4" s="26" t="s">
        <v>89</v>
      </c>
      <c r="D4" s="27" t="s">
        <v>5</v>
      </c>
      <c r="E4" s="26" t="s">
        <v>90</v>
      </c>
      <c r="G4" s="50" t="s">
        <v>95</v>
      </c>
      <c r="H4" s="50"/>
      <c r="I4" s="26" t="s">
        <v>89</v>
      </c>
      <c r="J4" s="27" t="s">
        <v>5</v>
      </c>
      <c r="K4" s="26" t="s">
        <v>90</v>
      </c>
      <c r="M4" s="50" t="s">
        <v>93</v>
      </c>
      <c r="N4" s="50"/>
      <c r="O4" s="26" t="s">
        <v>89</v>
      </c>
      <c r="P4" s="27" t="s">
        <v>5</v>
      </c>
      <c r="Q4" s="26" t="s">
        <v>90</v>
      </c>
      <c r="S4" s="50" t="s">
        <v>97</v>
      </c>
      <c r="T4" s="50"/>
      <c r="U4" s="26" t="s">
        <v>89</v>
      </c>
      <c r="V4" s="27" t="s">
        <v>5</v>
      </c>
      <c r="W4" s="26" t="s">
        <v>90</v>
      </c>
      <c r="Y4" s="50" t="s">
        <v>229</v>
      </c>
      <c r="Z4" s="50"/>
      <c r="AA4" s="26" t="s">
        <v>89</v>
      </c>
      <c r="AB4" s="27" t="s">
        <v>5</v>
      </c>
      <c r="AC4" s="26" t="s">
        <v>90</v>
      </c>
    </row>
    <row r="5" spans="1:29" ht="14.5" customHeight="1" x14ac:dyDescent="0.35">
      <c r="A5" s="13" t="s">
        <v>50</v>
      </c>
      <c r="B5" t="s">
        <v>68</v>
      </c>
      <c r="C5" s="39"/>
      <c r="D5" s="7">
        <v>259.17</v>
      </c>
      <c r="E5" s="37">
        <f t="shared" ref="E5:E20" si="0">C5*D5</f>
        <v>0</v>
      </c>
      <c r="G5" s="13" t="s">
        <v>50</v>
      </c>
      <c r="H5" t="s">
        <v>52</v>
      </c>
      <c r="I5" s="38"/>
      <c r="J5" s="6">
        <v>150</v>
      </c>
      <c r="K5" s="37">
        <f>I5*J5</f>
        <v>0</v>
      </c>
      <c r="M5" s="13" t="s">
        <v>50</v>
      </c>
      <c r="N5" t="s">
        <v>66</v>
      </c>
      <c r="O5" s="39"/>
      <c r="P5" s="7">
        <v>263.55</v>
      </c>
      <c r="Q5" s="37">
        <f t="shared" ref="Q5:Q21" si="1">O5*P5</f>
        <v>0</v>
      </c>
      <c r="S5" s="14" t="s">
        <v>50</v>
      </c>
      <c r="T5" t="s">
        <v>6</v>
      </c>
      <c r="U5" s="38"/>
      <c r="V5" s="4">
        <v>16</v>
      </c>
      <c r="W5" s="37">
        <f>U5*V5</f>
        <v>0</v>
      </c>
      <c r="Y5" s="14" t="s">
        <v>230</v>
      </c>
      <c r="Z5" t="s">
        <v>231</v>
      </c>
      <c r="AA5" s="38"/>
      <c r="AB5" s="4">
        <v>2.2200000000000002</v>
      </c>
      <c r="AC5" s="37">
        <f>AA5*AB5</f>
        <v>0</v>
      </c>
    </row>
    <row r="6" spans="1:29" x14ac:dyDescent="0.35">
      <c r="A6" s="13" t="s">
        <v>50</v>
      </c>
      <c r="B6" t="s">
        <v>64</v>
      </c>
      <c r="C6" s="39"/>
      <c r="D6" s="7">
        <v>302.39999999999998</v>
      </c>
      <c r="E6" s="37">
        <f t="shared" si="0"/>
        <v>0</v>
      </c>
      <c r="G6" s="13" t="s">
        <v>50</v>
      </c>
      <c r="H6" t="s">
        <v>80</v>
      </c>
      <c r="I6" s="39"/>
      <c r="J6" s="7">
        <v>211.12</v>
      </c>
      <c r="K6" s="37">
        <f t="shared" ref="K6:K8" si="2">I6*J6</f>
        <v>0</v>
      </c>
      <c r="M6" s="13" t="s">
        <v>50</v>
      </c>
      <c r="N6" t="s">
        <v>62</v>
      </c>
      <c r="O6" s="39"/>
      <c r="P6" s="7">
        <v>308.10000000000002</v>
      </c>
      <c r="Q6" s="37">
        <f t="shared" si="1"/>
        <v>0</v>
      </c>
      <c r="S6" s="13" t="s">
        <v>50</v>
      </c>
      <c r="T6" t="s">
        <v>19</v>
      </c>
      <c r="U6" s="39"/>
      <c r="V6" s="4">
        <v>39</v>
      </c>
      <c r="W6" s="37">
        <f t="shared" ref="W6:W10" si="3">U6*V6</f>
        <v>0</v>
      </c>
      <c r="Y6" s="14" t="s">
        <v>230</v>
      </c>
      <c r="Z6" t="s">
        <v>232</v>
      </c>
      <c r="AA6" s="39"/>
      <c r="AB6" s="4">
        <v>2.66</v>
      </c>
      <c r="AC6" s="37">
        <f t="shared" ref="AC6:AC15" si="4">AA6*AB6</f>
        <v>0</v>
      </c>
    </row>
    <row r="7" spans="1:29" x14ac:dyDescent="0.35">
      <c r="A7" s="13" t="s">
        <v>50</v>
      </c>
      <c r="B7" t="s">
        <v>58</v>
      </c>
      <c r="C7" s="39"/>
      <c r="D7" s="7">
        <v>348.37</v>
      </c>
      <c r="E7" s="37">
        <f t="shared" si="0"/>
        <v>0</v>
      </c>
      <c r="G7" s="13" t="s">
        <v>50</v>
      </c>
      <c r="H7" t="s">
        <v>81</v>
      </c>
      <c r="I7" s="39"/>
      <c r="J7" s="7">
        <v>245.92</v>
      </c>
      <c r="K7" s="37">
        <f t="shared" si="2"/>
        <v>0</v>
      </c>
      <c r="M7" s="13" t="s">
        <v>50</v>
      </c>
      <c r="N7" t="s">
        <v>56</v>
      </c>
      <c r="O7" s="39"/>
      <c r="P7" s="7">
        <v>353.11</v>
      </c>
      <c r="Q7" s="37">
        <f t="shared" si="1"/>
        <v>0</v>
      </c>
      <c r="S7" s="13" t="s">
        <v>50</v>
      </c>
      <c r="T7" t="s">
        <v>203</v>
      </c>
      <c r="U7" s="39"/>
      <c r="V7" s="4">
        <v>69</v>
      </c>
      <c r="W7" s="37">
        <f t="shared" si="3"/>
        <v>0</v>
      </c>
      <c r="Y7" s="14" t="s">
        <v>230</v>
      </c>
      <c r="Z7" t="s">
        <v>233</v>
      </c>
      <c r="AA7" s="39"/>
      <c r="AB7" s="4">
        <v>2.78</v>
      </c>
      <c r="AC7" s="37">
        <f t="shared" si="4"/>
        <v>0</v>
      </c>
    </row>
    <row r="8" spans="1:29" ht="14.4" customHeight="1" x14ac:dyDescent="0.35">
      <c r="A8" s="13" t="s">
        <v>50</v>
      </c>
      <c r="B8" t="s">
        <v>117</v>
      </c>
      <c r="C8" s="39"/>
      <c r="D8" s="7">
        <v>264.5</v>
      </c>
      <c r="E8" s="37">
        <f t="shared" si="0"/>
        <v>0</v>
      </c>
      <c r="G8" s="13" t="s">
        <v>50</v>
      </c>
      <c r="H8" t="s">
        <v>82</v>
      </c>
      <c r="I8" s="39"/>
      <c r="J8" s="7">
        <v>299.19</v>
      </c>
      <c r="K8" s="37">
        <f t="shared" si="2"/>
        <v>0</v>
      </c>
      <c r="M8" s="14" t="s">
        <v>50</v>
      </c>
      <c r="N8" t="s">
        <v>67</v>
      </c>
      <c r="O8" s="39"/>
      <c r="P8" s="7">
        <v>263.55</v>
      </c>
      <c r="Q8" s="37">
        <f t="shared" si="1"/>
        <v>0</v>
      </c>
      <c r="S8" s="13" t="s">
        <v>50</v>
      </c>
      <c r="T8" t="s">
        <v>184</v>
      </c>
      <c r="U8" s="39"/>
      <c r="V8" s="4">
        <v>0</v>
      </c>
      <c r="W8" s="37">
        <f t="shared" ref="W8" si="5">U8*V8</f>
        <v>0</v>
      </c>
      <c r="Y8" s="14" t="s">
        <v>230</v>
      </c>
      <c r="Z8" t="s">
        <v>234</v>
      </c>
      <c r="AA8" s="39"/>
      <c r="AB8" s="4">
        <v>2.08</v>
      </c>
      <c r="AC8" s="37">
        <f t="shared" si="4"/>
        <v>0</v>
      </c>
    </row>
    <row r="9" spans="1:29" x14ac:dyDescent="0.35">
      <c r="A9" s="13" t="s">
        <v>50</v>
      </c>
      <c r="B9" t="s">
        <v>118</v>
      </c>
      <c r="C9" s="39"/>
      <c r="D9" s="7">
        <v>310.24</v>
      </c>
      <c r="E9" s="37">
        <f t="shared" ref="E9" si="6">C9*D9</f>
        <v>0</v>
      </c>
      <c r="G9" s="13" t="s">
        <v>50</v>
      </c>
      <c r="H9" t="s">
        <v>146</v>
      </c>
      <c r="I9" s="39"/>
      <c r="J9" s="7">
        <v>257.77999999999997</v>
      </c>
      <c r="K9" s="37">
        <f t="shared" ref="K9:K11" si="7">I9*J9</f>
        <v>0</v>
      </c>
      <c r="M9" s="14" t="s">
        <v>50</v>
      </c>
      <c r="N9" t="s">
        <v>63</v>
      </c>
      <c r="O9" s="39"/>
      <c r="P9" s="7">
        <v>308.10000000000002</v>
      </c>
      <c r="Q9" s="37">
        <f t="shared" si="1"/>
        <v>0</v>
      </c>
      <c r="S9" s="13" t="s">
        <v>50</v>
      </c>
      <c r="T9" t="s">
        <v>53</v>
      </c>
      <c r="U9" s="39"/>
      <c r="V9" s="4">
        <v>69</v>
      </c>
      <c r="W9" s="37">
        <f t="shared" si="3"/>
        <v>0</v>
      </c>
      <c r="Y9" s="14" t="s">
        <v>230</v>
      </c>
      <c r="Z9" t="s">
        <v>235</v>
      </c>
      <c r="AA9" s="39"/>
      <c r="AB9" s="4">
        <v>2.93</v>
      </c>
      <c r="AC9" s="37">
        <f t="shared" si="4"/>
        <v>0</v>
      </c>
    </row>
    <row r="10" spans="1:29" x14ac:dyDescent="0.35">
      <c r="A10" s="13" t="s">
        <v>50</v>
      </c>
      <c r="B10" t="s">
        <v>228</v>
      </c>
      <c r="C10" s="39"/>
      <c r="D10" s="7">
        <v>312.45999999999998</v>
      </c>
      <c r="E10" s="37">
        <f t="shared" si="0"/>
        <v>0</v>
      </c>
      <c r="G10" s="13" t="s">
        <v>50</v>
      </c>
      <c r="H10" t="s">
        <v>147</v>
      </c>
      <c r="I10" s="39"/>
      <c r="J10" s="7">
        <v>310.02</v>
      </c>
      <c r="K10" s="37">
        <f t="shared" si="7"/>
        <v>0</v>
      </c>
      <c r="M10" s="14" t="s">
        <v>50</v>
      </c>
      <c r="N10" t="s">
        <v>60</v>
      </c>
      <c r="O10" s="39"/>
      <c r="P10" s="7">
        <v>353.11</v>
      </c>
      <c r="Q10" s="37">
        <f t="shared" si="1"/>
        <v>0</v>
      </c>
      <c r="S10" s="13" t="s">
        <v>50</v>
      </c>
      <c r="T10" t="s">
        <v>54</v>
      </c>
      <c r="U10" s="39"/>
      <c r="V10" s="4">
        <v>69</v>
      </c>
      <c r="W10" s="37">
        <f t="shared" si="3"/>
        <v>0</v>
      </c>
      <c r="Y10" s="14" t="s">
        <v>230</v>
      </c>
      <c r="Z10" t="s">
        <v>236</v>
      </c>
      <c r="AA10" s="39"/>
      <c r="AB10" s="4">
        <v>3.23</v>
      </c>
      <c r="AC10" s="37">
        <f t="shared" si="4"/>
        <v>0</v>
      </c>
    </row>
    <row r="11" spans="1:29" x14ac:dyDescent="0.35">
      <c r="A11" s="13" t="s">
        <v>50</v>
      </c>
      <c r="B11" t="s">
        <v>119</v>
      </c>
      <c r="C11" s="39"/>
      <c r="D11" s="7">
        <v>348.44</v>
      </c>
      <c r="E11" s="37">
        <f t="shared" si="0"/>
        <v>0</v>
      </c>
      <c r="G11" s="13" t="s">
        <v>50</v>
      </c>
      <c r="H11" t="s">
        <v>145</v>
      </c>
      <c r="I11" s="39"/>
      <c r="J11" s="7">
        <v>330.58</v>
      </c>
      <c r="K11" s="37">
        <f t="shared" si="7"/>
        <v>0</v>
      </c>
      <c r="M11" s="14" t="s">
        <v>50</v>
      </c>
      <c r="N11" t="s">
        <v>65</v>
      </c>
      <c r="O11" s="39"/>
      <c r="P11" s="7">
        <v>263.55</v>
      </c>
      <c r="Q11" s="37">
        <f t="shared" si="1"/>
        <v>0</v>
      </c>
      <c r="S11" s="13" t="s">
        <v>50</v>
      </c>
      <c r="T11" t="s">
        <v>141</v>
      </c>
      <c r="U11" s="39"/>
      <c r="V11" s="4">
        <v>538.45000000000005</v>
      </c>
      <c r="W11" s="37">
        <f t="shared" ref="W11:W12" si="8">U11*V11</f>
        <v>0</v>
      </c>
      <c r="Y11" s="14" t="s">
        <v>230</v>
      </c>
      <c r="Z11" t="s">
        <v>237</v>
      </c>
      <c r="AA11" s="39"/>
      <c r="AB11" s="4">
        <v>4.28</v>
      </c>
      <c r="AC11" s="37">
        <f t="shared" si="4"/>
        <v>0</v>
      </c>
    </row>
    <row r="12" spans="1:29" x14ac:dyDescent="0.35">
      <c r="A12" s="13" t="s">
        <v>50</v>
      </c>
      <c r="B12" t="s">
        <v>195</v>
      </c>
      <c r="C12" s="39"/>
      <c r="D12" s="7">
        <v>268.62</v>
      </c>
      <c r="E12" s="37">
        <f t="shared" si="0"/>
        <v>0</v>
      </c>
      <c r="G12" s="13" t="s">
        <v>50</v>
      </c>
      <c r="H12" t="s">
        <v>85</v>
      </c>
      <c r="I12" s="39"/>
      <c r="J12" s="6">
        <v>169</v>
      </c>
      <c r="K12" s="37">
        <f>I12*J12</f>
        <v>0</v>
      </c>
      <c r="M12" s="14" t="s">
        <v>50</v>
      </c>
      <c r="N12" t="s">
        <v>61</v>
      </c>
      <c r="O12" s="39"/>
      <c r="P12" s="7">
        <v>308.10000000000002</v>
      </c>
      <c r="Q12" s="37">
        <f t="shared" si="1"/>
        <v>0</v>
      </c>
      <c r="S12" s="13" t="s">
        <v>50</v>
      </c>
      <c r="T12" t="s">
        <v>142</v>
      </c>
      <c r="U12" s="39"/>
      <c r="V12" s="4">
        <v>538.45000000000005</v>
      </c>
      <c r="W12" s="37">
        <f t="shared" si="8"/>
        <v>0</v>
      </c>
      <c r="Y12" s="14" t="s">
        <v>230</v>
      </c>
      <c r="Z12" t="s">
        <v>238</v>
      </c>
      <c r="AA12" s="39"/>
      <c r="AB12" s="4">
        <v>1.1499999999999999</v>
      </c>
      <c r="AC12" s="37">
        <f t="shared" si="4"/>
        <v>0</v>
      </c>
    </row>
    <row r="13" spans="1:29" x14ac:dyDescent="0.35">
      <c r="A13" s="13" t="s">
        <v>50</v>
      </c>
      <c r="B13" t="s">
        <v>196</v>
      </c>
      <c r="C13" s="39"/>
      <c r="D13" s="7">
        <v>314.45</v>
      </c>
      <c r="E13" s="37">
        <f t="shared" si="0"/>
        <v>0</v>
      </c>
      <c r="G13" s="13" t="s">
        <v>50</v>
      </c>
      <c r="H13" t="s">
        <v>86</v>
      </c>
      <c r="I13" s="39"/>
      <c r="J13" s="7">
        <v>255.9</v>
      </c>
      <c r="K13" s="37">
        <f>I13*J13</f>
        <v>0</v>
      </c>
      <c r="M13" s="14" t="s">
        <v>50</v>
      </c>
      <c r="N13" t="s">
        <v>57</v>
      </c>
      <c r="O13" s="39"/>
      <c r="P13" s="7">
        <v>353.11</v>
      </c>
      <c r="Q13" s="37">
        <f t="shared" si="1"/>
        <v>0</v>
      </c>
      <c r="S13" s="13" t="s">
        <v>50</v>
      </c>
      <c r="T13" t="s">
        <v>73</v>
      </c>
      <c r="U13" s="39"/>
      <c r="V13" s="4">
        <v>519.20000000000005</v>
      </c>
      <c r="W13" s="37">
        <f t="shared" ref="W13:W42" si="9">U13*V13</f>
        <v>0</v>
      </c>
      <c r="Y13" s="14" t="s">
        <v>230</v>
      </c>
      <c r="Z13" t="s">
        <v>239</v>
      </c>
      <c r="AA13" s="39"/>
      <c r="AB13" s="4">
        <v>2.17</v>
      </c>
      <c r="AC13" s="37">
        <f t="shared" si="4"/>
        <v>0</v>
      </c>
    </row>
    <row r="14" spans="1:29" x14ac:dyDescent="0.35">
      <c r="A14" s="13" t="s">
        <v>50</v>
      </c>
      <c r="B14" t="s">
        <v>197</v>
      </c>
      <c r="C14" s="39"/>
      <c r="D14" s="7">
        <v>352.63</v>
      </c>
      <c r="E14" s="37">
        <f t="shared" si="0"/>
        <v>0</v>
      </c>
      <c r="G14" s="13" t="s">
        <v>50</v>
      </c>
      <c r="H14" t="s">
        <v>83</v>
      </c>
      <c r="I14" s="39"/>
      <c r="J14" s="7">
        <v>306.64999999999998</v>
      </c>
      <c r="K14" s="37">
        <f>I14*J14</f>
        <v>0</v>
      </c>
      <c r="M14" s="14" t="s">
        <v>50</v>
      </c>
      <c r="N14" t="s">
        <v>175</v>
      </c>
      <c r="O14" s="39"/>
      <c r="P14" s="7">
        <v>123</v>
      </c>
      <c r="Q14" s="37">
        <f t="shared" si="1"/>
        <v>0</v>
      </c>
      <c r="S14" s="13" t="s">
        <v>50</v>
      </c>
      <c r="T14" t="s">
        <v>74</v>
      </c>
      <c r="U14" s="39"/>
      <c r="V14" s="4">
        <v>519.20000000000005</v>
      </c>
      <c r="W14" s="37">
        <f t="shared" si="9"/>
        <v>0</v>
      </c>
      <c r="Y14" s="14" t="s">
        <v>230</v>
      </c>
      <c r="Z14" t="s">
        <v>240</v>
      </c>
      <c r="AA14" s="39"/>
      <c r="AB14" s="4">
        <v>1.1200000000000001</v>
      </c>
      <c r="AC14" s="37">
        <f t="shared" si="4"/>
        <v>0</v>
      </c>
    </row>
    <row r="15" spans="1:29" ht="14.4" customHeight="1" x14ac:dyDescent="0.35">
      <c r="A15" s="13" t="s">
        <v>50</v>
      </c>
      <c r="B15" t="s">
        <v>70</v>
      </c>
      <c r="C15" s="39"/>
      <c r="D15" s="7">
        <v>228.26</v>
      </c>
      <c r="E15" s="37">
        <f t="shared" si="0"/>
        <v>0</v>
      </c>
      <c r="G15" s="13" t="s">
        <v>50</v>
      </c>
      <c r="H15" t="s">
        <v>87</v>
      </c>
      <c r="I15" s="39"/>
      <c r="J15" s="7">
        <v>263.87</v>
      </c>
      <c r="K15" s="37">
        <f>I15*J15</f>
        <v>0</v>
      </c>
      <c r="M15" s="14" t="s">
        <v>50</v>
      </c>
      <c r="N15" t="s">
        <v>176</v>
      </c>
      <c r="O15" s="39"/>
      <c r="P15" s="7">
        <v>223.55</v>
      </c>
      <c r="Q15" s="37">
        <f t="shared" si="1"/>
        <v>0</v>
      </c>
      <c r="S15" s="13" t="s">
        <v>50</v>
      </c>
      <c r="T15" t="s">
        <v>75</v>
      </c>
      <c r="U15" s="39"/>
      <c r="V15" s="4">
        <v>484.55</v>
      </c>
      <c r="W15" s="37">
        <f t="shared" si="9"/>
        <v>0</v>
      </c>
      <c r="Y15" s="14" t="s">
        <v>230</v>
      </c>
      <c r="Z15" t="s">
        <v>241</v>
      </c>
      <c r="AA15" s="39"/>
      <c r="AB15" s="4">
        <v>3.52</v>
      </c>
      <c r="AC15" s="37">
        <f t="shared" si="4"/>
        <v>0</v>
      </c>
    </row>
    <row r="16" spans="1:29" x14ac:dyDescent="0.35">
      <c r="A16" s="13" t="s">
        <v>50</v>
      </c>
      <c r="B16" t="s">
        <v>71</v>
      </c>
      <c r="C16" s="39"/>
      <c r="D16" s="7">
        <v>264.54000000000002</v>
      </c>
      <c r="E16" s="37">
        <f t="shared" si="0"/>
        <v>0</v>
      </c>
      <c r="G16" s="13" t="s">
        <v>50</v>
      </c>
      <c r="H16" t="s">
        <v>88</v>
      </c>
      <c r="I16" s="39"/>
      <c r="J16" s="7">
        <v>311.81</v>
      </c>
      <c r="K16" s="37">
        <f>I16*J16</f>
        <v>0</v>
      </c>
      <c r="M16" s="14" t="s">
        <v>50</v>
      </c>
      <c r="N16" t="s">
        <v>177</v>
      </c>
      <c r="O16" s="39"/>
      <c r="P16" s="7">
        <v>268.13</v>
      </c>
      <c r="Q16" s="37">
        <f t="shared" si="1"/>
        <v>0</v>
      </c>
      <c r="S16" s="13" t="s">
        <v>50</v>
      </c>
      <c r="T16" t="s">
        <v>76</v>
      </c>
      <c r="U16" s="39"/>
      <c r="V16" s="4">
        <v>490.6</v>
      </c>
      <c r="W16" s="37">
        <f t="shared" si="9"/>
        <v>0</v>
      </c>
      <c r="Y16" s="49" t="s">
        <v>242</v>
      </c>
      <c r="Z16" s="49"/>
      <c r="AA16" s="49"/>
      <c r="AB16" s="49"/>
      <c r="AC16">
        <f>SUM(AC5:AC15)</f>
        <v>0</v>
      </c>
    </row>
    <row r="17" spans="1:28" x14ac:dyDescent="0.35">
      <c r="A17" s="13" t="s">
        <v>50</v>
      </c>
      <c r="B17" t="s">
        <v>59</v>
      </c>
      <c r="C17" s="39"/>
      <c r="D17" s="7">
        <v>316.76</v>
      </c>
      <c r="E17" s="37">
        <f t="shared" si="0"/>
        <v>0</v>
      </c>
      <c r="G17" s="13" t="s">
        <v>50</v>
      </c>
      <c r="H17" t="s">
        <v>84</v>
      </c>
      <c r="I17" s="39"/>
      <c r="J17" s="7">
        <v>348.37</v>
      </c>
      <c r="K17" s="37">
        <f t="shared" ref="K17:K18" si="10">I17*J17</f>
        <v>0</v>
      </c>
      <c r="M17" s="14" t="s">
        <v>50</v>
      </c>
      <c r="N17" t="s">
        <v>178</v>
      </c>
      <c r="O17" s="39"/>
      <c r="P17" s="7">
        <v>323.04000000000002</v>
      </c>
      <c r="Q17" s="37">
        <f t="shared" si="1"/>
        <v>0</v>
      </c>
      <c r="S17" s="13" t="s">
        <v>50</v>
      </c>
      <c r="T17" t="s">
        <v>77</v>
      </c>
      <c r="U17" s="39"/>
      <c r="V17" s="4">
        <v>461.45</v>
      </c>
      <c r="W17" s="37">
        <f t="shared" si="9"/>
        <v>0</v>
      </c>
    </row>
    <row r="18" spans="1:28" x14ac:dyDescent="0.35">
      <c r="A18" s="13" t="s">
        <v>50</v>
      </c>
      <c r="B18" t="s">
        <v>130</v>
      </c>
      <c r="C18" s="39"/>
      <c r="D18" s="7">
        <v>329.06</v>
      </c>
      <c r="E18" s="37">
        <f t="shared" si="0"/>
        <v>0</v>
      </c>
      <c r="G18" s="13" t="s">
        <v>50</v>
      </c>
      <c r="H18" t="s">
        <v>172</v>
      </c>
      <c r="I18" s="39"/>
      <c r="J18" s="7">
        <v>399.01</v>
      </c>
      <c r="K18" s="37">
        <f t="shared" si="10"/>
        <v>0</v>
      </c>
      <c r="M18" s="14" t="s">
        <v>50</v>
      </c>
      <c r="N18" t="s">
        <v>212</v>
      </c>
      <c r="O18" s="39"/>
      <c r="P18" s="7">
        <v>274.25</v>
      </c>
      <c r="Q18" s="37">
        <f t="shared" si="1"/>
        <v>0</v>
      </c>
      <c r="S18" s="13" t="s">
        <v>50</v>
      </c>
      <c r="T18" t="s">
        <v>78</v>
      </c>
      <c r="U18" s="39"/>
      <c r="V18" s="4">
        <v>490.6</v>
      </c>
      <c r="W18" s="37">
        <f t="shared" si="9"/>
        <v>0</v>
      </c>
    </row>
    <row r="19" spans="1:28" x14ac:dyDescent="0.35">
      <c r="A19" s="13" t="s">
        <v>50</v>
      </c>
      <c r="B19" t="s">
        <v>131</v>
      </c>
      <c r="C19" s="39"/>
      <c r="D19" s="7">
        <v>667.07</v>
      </c>
      <c r="E19" s="37">
        <f t="shared" si="0"/>
        <v>0</v>
      </c>
      <c r="G19" s="13" t="s">
        <v>50</v>
      </c>
      <c r="H19" t="s">
        <v>173</v>
      </c>
      <c r="I19" s="39"/>
      <c r="J19" s="7">
        <v>866.97</v>
      </c>
      <c r="K19" s="37">
        <f t="shared" ref="K19" si="11">I19*J19</f>
        <v>0</v>
      </c>
      <c r="M19" s="14" t="s">
        <v>50</v>
      </c>
      <c r="N19" t="s">
        <v>213</v>
      </c>
      <c r="O19" s="39"/>
      <c r="P19" s="7">
        <v>327.97</v>
      </c>
      <c r="Q19" s="37">
        <f t="shared" si="1"/>
        <v>0</v>
      </c>
      <c r="S19" s="13" t="s">
        <v>50</v>
      </c>
      <c r="T19" t="s">
        <v>79</v>
      </c>
      <c r="U19" s="39"/>
      <c r="V19" s="4">
        <v>461.45</v>
      </c>
      <c r="W19" s="37">
        <f t="shared" si="9"/>
        <v>0</v>
      </c>
    </row>
    <row r="20" spans="1:28" x14ac:dyDescent="0.35">
      <c r="A20" s="13" t="s">
        <v>50</v>
      </c>
      <c r="B20" t="s">
        <v>126</v>
      </c>
      <c r="C20" s="39"/>
      <c r="D20" s="7">
        <v>376.1</v>
      </c>
      <c r="E20" s="37">
        <f t="shared" si="0"/>
        <v>0</v>
      </c>
      <c r="G20" s="13" t="s">
        <v>50</v>
      </c>
      <c r="H20" t="s">
        <v>136</v>
      </c>
      <c r="I20" s="39"/>
      <c r="J20" s="7">
        <v>322.32</v>
      </c>
      <c r="K20" s="37">
        <f t="shared" ref="K20:K28" si="12">I20*J20</f>
        <v>0</v>
      </c>
      <c r="M20" s="14" t="s">
        <v>50</v>
      </c>
      <c r="N20" t="s">
        <v>214</v>
      </c>
      <c r="O20" s="39"/>
      <c r="P20" s="7">
        <v>360.57</v>
      </c>
      <c r="Q20" s="37">
        <f t="shared" si="1"/>
        <v>0</v>
      </c>
      <c r="S20" s="13" t="s">
        <v>50</v>
      </c>
      <c r="T20" t="s">
        <v>51</v>
      </c>
      <c r="U20" s="39"/>
      <c r="V20" s="4">
        <v>104</v>
      </c>
      <c r="W20" s="37">
        <f t="shared" ref="W20" si="13">U20*V20</f>
        <v>0</v>
      </c>
    </row>
    <row r="21" spans="1:28" x14ac:dyDescent="0.35">
      <c r="A21" s="13" t="s">
        <v>50</v>
      </c>
      <c r="B21" t="s">
        <v>127</v>
      </c>
      <c r="C21" s="39"/>
      <c r="D21" s="7">
        <v>778.18</v>
      </c>
      <c r="E21" s="37">
        <f t="shared" ref="E21" si="14">C21*D21</f>
        <v>0</v>
      </c>
      <c r="G21" s="13" t="s">
        <v>50</v>
      </c>
      <c r="H21" t="s">
        <v>137</v>
      </c>
      <c r="I21" s="39"/>
      <c r="J21" s="7">
        <v>710.26</v>
      </c>
      <c r="K21" s="37">
        <f t="shared" si="12"/>
        <v>0</v>
      </c>
      <c r="M21" s="14" t="s">
        <v>15</v>
      </c>
      <c r="N21" t="s">
        <v>33</v>
      </c>
      <c r="O21" s="39"/>
      <c r="P21" s="6">
        <v>116</v>
      </c>
      <c r="Q21" s="37">
        <f t="shared" si="1"/>
        <v>0</v>
      </c>
      <c r="S21" s="13" t="s">
        <v>50</v>
      </c>
      <c r="T21" t="s">
        <v>116</v>
      </c>
      <c r="U21" s="39"/>
      <c r="V21" s="4">
        <v>0</v>
      </c>
      <c r="W21" s="37">
        <f t="shared" si="9"/>
        <v>0</v>
      </c>
    </row>
    <row r="22" spans="1:28" x14ac:dyDescent="0.35">
      <c r="A22" s="13" t="s">
        <v>50</v>
      </c>
      <c r="B22" t="s">
        <v>122</v>
      </c>
      <c r="C22" s="39"/>
      <c r="D22" s="7">
        <v>414.6</v>
      </c>
      <c r="E22" s="37">
        <f>C22*D22</f>
        <v>0</v>
      </c>
      <c r="G22" s="13" t="s">
        <v>50</v>
      </c>
      <c r="H22" t="s">
        <v>138</v>
      </c>
      <c r="I22" s="39"/>
      <c r="J22" s="7">
        <v>363.7</v>
      </c>
      <c r="K22" s="37">
        <f t="shared" si="12"/>
        <v>0</v>
      </c>
      <c r="M22" s="14" t="s">
        <v>15</v>
      </c>
      <c r="N22" t="s">
        <v>34</v>
      </c>
      <c r="O22" s="39"/>
      <c r="P22" s="6">
        <v>116</v>
      </c>
      <c r="Q22" s="37">
        <f t="shared" ref="Q22:Q26" si="15">O22*P22</f>
        <v>0</v>
      </c>
      <c r="S22" s="13" t="s">
        <v>50</v>
      </c>
      <c r="T22" t="s">
        <v>72</v>
      </c>
      <c r="U22" s="39"/>
      <c r="V22" s="4">
        <v>178</v>
      </c>
      <c r="W22" s="37">
        <f t="shared" si="9"/>
        <v>0</v>
      </c>
      <c r="Y22" s="13"/>
      <c r="AB22" s="5"/>
    </row>
    <row r="23" spans="1:28" x14ac:dyDescent="0.35">
      <c r="A23" s="13" t="s">
        <v>50</v>
      </c>
      <c r="B23" t="s">
        <v>123</v>
      </c>
      <c r="C23" s="39"/>
      <c r="D23" s="7">
        <v>858.49</v>
      </c>
      <c r="E23" s="37">
        <f t="shared" ref="E23" si="16">C23*D23</f>
        <v>0</v>
      </c>
      <c r="G23" s="13" t="s">
        <v>50</v>
      </c>
      <c r="H23" t="s">
        <v>139</v>
      </c>
      <c r="I23" s="39"/>
      <c r="J23" s="7">
        <v>793.84</v>
      </c>
      <c r="K23" s="37">
        <f t="shared" si="12"/>
        <v>0</v>
      </c>
      <c r="M23" s="14" t="s">
        <v>15</v>
      </c>
      <c r="N23" t="s">
        <v>106</v>
      </c>
      <c r="O23" s="39"/>
      <c r="P23" s="6">
        <v>229</v>
      </c>
      <c r="Q23" s="37">
        <f t="shared" si="15"/>
        <v>0</v>
      </c>
      <c r="S23" s="13" t="s">
        <v>50</v>
      </c>
      <c r="T23" t="s">
        <v>185</v>
      </c>
      <c r="U23" s="39"/>
      <c r="V23" s="4">
        <v>0</v>
      </c>
      <c r="W23" s="37">
        <f t="shared" ref="W23" si="17">U23*V23</f>
        <v>0</v>
      </c>
      <c r="Y23" s="13"/>
      <c r="AB23" s="5"/>
    </row>
    <row r="24" spans="1:28" x14ac:dyDescent="0.35">
      <c r="A24" s="13" t="s">
        <v>50</v>
      </c>
      <c r="B24" t="s">
        <v>132</v>
      </c>
      <c r="C24" s="39"/>
      <c r="D24" s="7">
        <v>292.55</v>
      </c>
      <c r="E24" s="37">
        <f>C24*D24</f>
        <v>0</v>
      </c>
      <c r="G24" s="13" t="s">
        <v>50</v>
      </c>
      <c r="H24" t="s">
        <v>134</v>
      </c>
      <c r="I24" s="39"/>
      <c r="J24" s="7">
        <v>399.01</v>
      </c>
      <c r="K24" s="37">
        <f t="shared" si="12"/>
        <v>0</v>
      </c>
      <c r="M24" s="14" t="s">
        <v>15</v>
      </c>
      <c r="N24" t="s">
        <v>105</v>
      </c>
      <c r="O24" s="39"/>
      <c r="P24" s="6">
        <v>279</v>
      </c>
      <c r="Q24" s="37">
        <f t="shared" si="15"/>
        <v>0</v>
      </c>
      <c r="S24" s="13" t="s">
        <v>50</v>
      </c>
      <c r="T24" t="s">
        <v>186</v>
      </c>
      <c r="U24" s="39"/>
      <c r="V24" s="4">
        <v>83</v>
      </c>
      <c r="W24" s="37">
        <f t="shared" si="9"/>
        <v>0</v>
      </c>
    </row>
    <row r="25" spans="1:28" x14ac:dyDescent="0.35">
      <c r="A25" s="13" t="s">
        <v>50</v>
      </c>
      <c r="B25" t="s">
        <v>133</v>
      </c>
      <c r="C25" s="39"/>
      <c r="D25" s="7">
        <v>654.19000000000005</v>
      </c>
      <c r="E25" s="37">
        <f>C25*D25</f>
        <v>0</v>
      </c>
      <c r="G25" s="13" t="s">
        <v>50</v>
      </c>
      <c r="H25" t="s">
        <v>135</v>
      </c>
      <c r="I25" s="39"/>
      <c r="J25" s="7">
        <v>866.97</v>
      </c>
      <c r="K25" s="37">
        <f t="shared" si="12"/>
        <v>0</v>
      </c>
      <c r="M25" s="14" t="s">
        <v>15</v>
      </c>
      <c r="N25" t="s">
        <v>100</v>
      </c>
      <c r="O25" s="39"/>
      <c r="P25" s="6">
        <v>330</v>
      </c>
      <c r="Q25" s="37">
        <f t="shared" si="15"/>
        <v>0</v>
      </c>
      <c r="S25" s="13" t="s">
        <v>50</v>
      </c>
      <c r="T25" t="s">
        <v>187</v>
      </c>
      <c r="U25" s="39"/>
      <c r="V25" s="4">
        <v>0</v>
      </c>
      <c r="W25" s="37">
        <f t="shared" si="9"/>
        <v>0</v>
      </c>
    </row>
    <row r="26" spans="1:28" ht="14.4" customHeight="1" x14ac:dyDescent="0.35">
      <c r="A26" s="13" t="s">
        <v>50</v>
      </c>
      <c r="B26" t="s">
        <v>128</v>
      </c>
      <c r="C26" s="39"/>
      <c r="D26" s="7">
        <v>337.46</v>
      </c>
      <c r="E26" s="37">
        <f>C26*D26</f>
        <v>0</v>
      </c>
      <c r="G26" s="13" t="s">
        <v>50</v>
      </c>
      <c r="H26" t="s">
        <v>209</v>
      </c>
      <c r="I26" s="39"/>
      <c r="J26" s="7">
        <v>290</v>
      </c>
      <c r="K26" s="37">
        <f t="shared" si="12"/>
        <v>0</v>
      </c>
      <c r="M26" s="14" t="s">
        <v>15</v>
      </c>
      <c r="N26" t="s">
        <v>152</v>
      </c>
      <c r="O26" s="39"/>
      <c r="P26" s="6">
        <v>235</v>
      </c>
      <c r="Q26" s="37">
        <f t="shared" si="15"/>
        <v>0</v>
      </c>
      <c r="S26" s="13" t="s">
        <v>50</v>
      </c>
      <c r="T26" t="s">
        <v>143</v>
      </c>
      <c r="U26" s="39"/>
      <c r="V26" s="4">
        <v>25.2</v>
      </c>
      <c r="W26" s="37">
        <f t="shared" si="9"/>
        <v>0</v>
      </c>
    </row>
    <row r="27" spans="1:28" x14ac:dyDescent="0.35">
      <c r="A27" s="13" t="s">
        <v>50</v>
      </c>
      <c r="B27" t="s">
        <v>129</v>
      </c>
      <c r="C27" s="39"/>
      <c r="D27" s="7">
        <v>744.01</v>
      </c>
      <c r="E27" s="37">
        <f>C27*D27</f>
        <v>0</v>
      </c>
      <c r="G27" s="13" t="s">
        <v>50</v>
      </c>
      <c r="H27" t="s">
        <v>210</v>
      </c>
      <c r="I27" s="39"/>
      <c r="J27" s="7">
        <v>341.6</v>
      </c>
      <c r="K27" s="37">
        <f t="shared" si="12"/>
        <v>0</v>
      </c>
      <c r="M27" s="14" t="s">
        <v>15</v>
      </c>
      <c r="N27" t="s">
        <v>151</v>
      </c>
      <c r="O27" s="39"/>
      <c r="P27" s="6">
        <v>279</v>
      </c>
      <c r="Q27" s="37">
        <f t="shared" ref="Q27" si="18">O27*P27</f>
        <v>0</v>
      </c>
      <c r="S27" s="13" t="s">
        <v>50</v>
      </c>
      <c r="T27" t="s">
        <v>144</v>
      </c>
      <c r="U27" s="39"/>
      <c r="V27" s="4">
        <v>18.2</v>
      </c>
      <c r="W27" s="37">
        <f t="shared" si="9"/>
        <v>0</v>
      </c>
    </row>
    <row r="28" spans="1:28" x14ac:dyDescent="0.35">
      <c r="A28" s="13" t="s">
        <v>50</v>
      </c>
      <c r="B28" t="s">
        <v>125</v>
      </c>
      <c r="C28" s="39"/>
      <c r="D28" s="7">
        <v>373.75</v>
      </c>
      <c r="E28" s="37">
        <f>C28*D28</f>
        <v>0</v>
      </c>
      <c r="G28" s="13" t="s">
        <v>50</v>
      </c>
      <c r="H28" t="s">
        <v>211</v>
      </c>
      <c r="I28" s="39"/>
      <c r="J28" s="7">
        <v>379.97</v>
      </c>
      <c r="K28" s="37">
        <f t="shared" si="12"/>
        <v>0</v>
      </c>
      <c r="M28" s="14" t="s">
        <v>15</v>
      </c>
      <c r="N28" t="s">
        <v>148</v>
      </c>
      <c r="O28" s="39"/>
      <c r="P28" s="6">
        <v>330</v>
      </c>
      <c r="Q28" s="37">
        <f t="shared" ref="Q28" si="19">O28*P28</f>
        <v>0</v>
      </c>
      <c r="S28" s="13" t="s">
        <v>50</v>
      </c>
      <c r="T28" t="s">
        <v>204</v>
      </c>
      <c r="U28" s="39"/>
      <c r="V28" s="4">
        <v>21</v>
      </c>
      <c r="W28" s="37">
        <f t="shared" ref="W28:W29" si="20">U28*V28</f>
        <v>0</v>
      </c>
    </row>
    <row r="29" spans="1:28" x14ac:dyDescent="0.35">
      <c r="A29" s="13" t="s">
        <v>50</v>
      </c>
      <c r="B29" t="s">
        <v>124</v>
      </c>
      <c r="C29" s="39"/>
      <c r="D29" s="7">
        <v>816.51</v>
      </c>
      <c r="E29" s="37">
        <f t="shared" ref="E29" si="21">C29*D29</f>
        <v>0</v>
      </c>
      <c r="G29" s="14" t="s">
        <v>15</v>
      </c>
      <c r="H29" t="s">
        <v>114</v>
      </c>
      <c r="I29" s="39"/>
      <c r="J29" s="7">
        <v>185</v>
      </c>
      <c r="K29" s="37">
        <f t="shared" ref="K29" si="22">I29*J29</f>
        <v>0</v>
      </c>
      <c r="M29" s="14" t="s">
        <v>15</v>
      </c>
      <c r="N29" t="s">
        <v>25</v>
      </c>
      <c r="O29" s="39"/>
      <c r="P29" s="6">
        <v>215</v>
      </c>
      <c r="Q29" s="37">
        <f t="shared" ref="Q29:Q34" si="23">O29*P29</f>
        <v>0</v>
      </c>
      <c r="S29" s="13" t="s">
        <v>50</v>
      </c>
      <c r="T29" t="s">
        <v>215</v>
      </c>
      <c r="U29" s="39"/>
      <c r="V29" s="4">
        <v>5</v>
      </c>
      <c r="W29" s="37">
        <f t="shared" si="20"/>
        <v>0</v>
      </c>
    </row>
    <row r="30" spans="1:28" x14ac:dyDescent="0.35">
      <c r="A30" s="13" t="s">
        <v>15</v>
      </c>
      <c r="B30" t="s">
        <v>227</v>
      </c>
      <c r="C30" s="39"/>
      <c r="D30" s="6">
        <v>116</v>
      </c>
      <c r="E30" s="37">
        <f t="shared" ref="E30:E33" si="24">C30*D30</f>
        <v>0</v>
      </c>
      <c r="G30" s="14" t="s">
        <v>15</v>
      </c>
      <c r="H30" t="s">
        <v>112</v>
      </c>
      <c r="I30" s="39"/>
      <c r="J30" s="6">
        <v>305</v>
      </c>
      <c r="K30" s="37">
        <f>I30*J30</f>
        <v>0</v>
      </c>
      <c r="M30" s="14" t="s">
        <v>15</v>
      </c>
      <c r="N30" t="s">
        <v>24</v>
      </c>
      <c r="O30" s="39"/>
      <c r="P30" s="6">
        <v>250</v>
      </c>
      <c r="Q30" s="37">
        <f t="shared" si="23"/>
        <v>0</v>
      </c>
      <c r="S30" s="13" t="s">
        <v>50</v>
      </c>
      <c r="T30" t="s">
        <v>217</v>
      </c>
      <c r="U30" s="39"/>
      <c r="V30" s="4">
        <v>5.5</v>
      </c>
      <c r="W30" s="37">
        <f t="shared" si="9"/>
        <v>0</v>
      </c>
    </row>
    <row r="31" spans="1:28" x14ac:dyDescent="0.35">
      <c r="A31" s="13" t="s">
        <v>15</v>
      </c>
      <c r="B31" t="s">
        <v>103</v>
      </c>
      <c r="C31" s="39"/>
      <c r="D31" s="6">
        <v>229</v>
      </c>
      <c r="E31" s="37">
        <f t="shared" si="24"/>
        <v>0</v>
      </c>
      <c r="G31" s="14" t="s">
        <v>15</v>
      </c>
      <c r="H31" t="s">
        <v>113</v>
      </c>
      <c r="I31" s="39"/>
      <c r="J31" s="6">
        <v>357</v>
      </c>
      <c r="K31" s="37">
        <f>I31*J31</f>
        <v>0</v>
      </c>
      <c r="M31" s="14" t="s">
        <v>15</v>
      </c>
      <c r="N31" t="s">
        <v>23</v>
      </c>
      <c r="O31" s="39"/>
      <c r="P31" s="6">
        <v>300</v>
      </c>
      <c r="Q31" s="37">
        <f t="shared" si="23"/>
        <v>0</v>
      </c>
      <c r="S31" s="13" t="s">
        <v>50</v>
      </c>
      <c r="T31" t="s">
        <v>218</v>
      </c>
      <c r="U31" s="39"/>
      <c r="V31" s="4">
        <v>5</v>
      </c>
      <c r="W31" s="37">
        <f t="shared" si="9"/>
        <v>0</v>
      </c>
    </row>
    <row r="32" spans="1:28" x14ac:dyDescent="0.35">
      <c r="A32" s="13" t="s">
        <v>15</v>
      </c>
      <c r="B32" t="s">
        <v>104</v>
      </c>
      <c r="C32" s="39"/>
      <c r="D32" s="6">
        <v>279</v>
      </c>
      <c r="E32" s="37">
        <f t="shared" si="24"/>
        <v>0</v>
      </c>
      <c r="G32" s="13" t="s">
        <v>15</v>
      </c>
      <c r="H32" t="s">
        <v>110</v>
      </c>
      <c r="I32" s="39"/>
      <c r="J32" s="6">
        <v>395</v>
      </c>
      <c r="K32" s="37">
        <f>I32*J32</f>
        <v>0</v>
      </c>
      <c r="M32" s="14" t="s">
        <v>15</v>
      </c>
      <c r="N32" t="s">
        <v>207</v>
      </c>
      <c r="O32" s="39"/>
      <c r="P32" s="6">
        <v>238</v>
      </c>
      <c r="Q32" s="37">
        <f>O32*P32</f>
        <v>0</v>
      </c>
      <c r="S32" s="13" t="s">
        <v>50</v>
      </c>
      <c r="T32" t="s">
        <v>219</v>
      </c>
      <c r="U32" s="39"/>
      <c r="V32" s="4">
        <v>5.5</v>
      </c>
      <c r="W32" s="37">
        <f t="shared" si="9"/>
        <v>0</v>
      </c>
    </row>
    <row r="33" spans="1:23" x14ac:dyDescent="0.35">
      <c r="A33" s="13" t="s">
        <v>15</v>
      </c>
      <c r="B33" t="s">
        <v>22</v>
      </c>
      <c r="C33" s="39"/>
      <c r="D33" s="6">
        <v>330</v>
      </c>
      <c r="E33" s="37">
        <f t="shared" si="24"/>
        <v>0</v>
      </c>
      <c r="G33" s="13" t="s">
        <v>15</v>
      </c>
      <c r="H33" t="s">
        <v>111</v>
      </c>
      <c r="I33" s="39"/>
      <c r="J33" s="6">
        <v>375</v>
      </c>
      <c r="K33" s="37">
        <f>I33*J33</f>
        <v>0</v>
      </c>
      <c r="M33" s="14" t="s">
        <v>15</v>
      </c>
      <c r="N33" t="s">
        <v>206</v>
      </c>
      <c r="O33" s="39"/>
      <c r="P33" s="6">
        <v>289</v>
      </c>
      <c r="Q33" s="37">
        <f t="shared" si="23"/>
        <v>0</v>
      </c>
      <c r="S33" s="13" t="s">
        <v>50</v>
      </c>
      <c r="T33" t="s">
        <v>220</v>
      </c>
      <c r="U33" s="39"/>
      <c r="V33" s="4">
        <v>4.5</v>
      </c>
      <c r="W33" s="37">
        <f t="shared" si="9"/>
        <v>0</v>
      </c>
    </row>
    <row r="34" spans="1:23" x14ac:dyDescent="0.35">
      <c r="A34" s="14" t="s">
        <v>15</v>
      </c>
      <c r="B34" t="s">
        <v>107</v>
      </c>
      <c r="C34" s="39"/>
      <c r="D34" s="6">
        <v>220</v>
      </c>
      <c r="E34" s="37">
        <f>C34*D34</f>
        <v>0</v>
      </c>
      <c r="G34" s="14" t="s">
        <v>15</v>
      </c>
      <c r="H34" t="s">
        <v>158</v>
      </c>
      <c r="I34" s="39"/>
      <c r="J34" s="6">
        <v>305</v>
      </c>
      <c r="K34" s="37">
        <f t="shared" ref="K34:K36" si="25">I34*J34</f>
        <v>0</v>
      </c>
      <c r="M34" s="14" t="s">
        <v>15</v>
      </c>
      <c r="N34" t="s">
        <v>205</v>
      </c>
      <c r="O34" s="39"/>
      <c r="P34" s="6">
        <v>335</v>
      </c>
      <c r="Q34" s="37">
        <f t="shared" si="23"/>
        <v>0</v>
      </c>
      <c r="S34" s="13" t="s">
        <v>50</v>
      </c>
      <c r="T34" t="s">
        <v>221</v>
      </c>
      <c r="U34" s="39"/>
      <c r="V34" s="4">
        <v>10</v>
      </c>
      <c r="W34" s="37">
        <f t="shared" si="9"/>
        <v>0</v>
      </c>
    </row>
    <row r="35" spans="1:23" x14ac:dyDescent="0.35">
      <c r="A35" s="14" t="s">
        <v>15</v>
      </c>
      <c r="B35" t="s">
        <v>108</v>
      </c>
      <c r="C35" s="39"/>
      <c r="D35" s="6">
        <v>263</v>
      </c>
      <c r="E35" s="37">
        <f>C35*D35</f>
        <v>0</v>
      </c>
      <c r="G35" s="14" t="s">
        <v>15</v>
      </c>
      <c r="H35" t="s">
        <v>157</v>
      </c>
      <c r="I35" s="39"/>
      <c r="J35" s="6">
        <v>357</v>
      </c>
      <c r="K35" s="37">
        <f t="shared" si="25"/>
        <v>0</v>
      </c>
      <c r="M35" s="14" t="s">
        <v>35</v>
      </c>
      <c r="N35" t="s">
        <v>165</v>
      </c>
      <c r="O35" s="39"/>
      <c r="P35" s="6">
        <v>163</v>
      </c>
      <c r="Q35" s="37">
        <f t="shared" ref="Q35:Q43" si="26">O35*P35</f>
        <v>0</v>
      </c>
      <c r="S35" s="13" t="s">
        <v>50</v>
      </c>
      <c r="T35" t="s">
        <v>222</v>
      </c>
      <c r="U35" s="39"/>
      <c r="V35" s="4">
        <v>3</v>
      </c>
      <c r="W35" s="37">
        <f t="shared" si="9"/>
        <v>0</v>
      </c>
    </row>
    <row r="36" spans="1:23" x14ac:dyDescent="0.35">
      <c r="A36" s="14" t="s">
        <v>15</v>
      </c>
      <c r="B36" t="s">
        <v>109</v>
      </c>
      <c r="C36" s="39"/>
      <c r="D36" s="6">
        <v>315</v>
      </c>
      <c r="E36" s="37">
        <f>C36*D36</f>
        <v>0</v>
      </c>
      <c r="G36" s="13" t="s">
        <v>15</v>
      </c>
      <c r="H36" t="s">
        <v>156</v>
      </c>
      <c r="I36" s="39"/>
      <c r="J36" s="6">
        <v>398</v>
      </c>
      <c r="K36" s="37">
        <f t="shared" si="25"/>
        <v>0</v>
      </c>
      <c r="M36" s="14" t="s">
        <v>35</v>
      </c>
      <c r="N36" t="s">
        <v>166</v>
      </c>
      <c r="O36" s="39"/>
      <c r="P36" s="7">
        <v>363</v>
      </c>
      <c r="Q36" s="37">
        <f t="shared" si="26"/>
        <v>0</v>
      </c>
      <c r="S36" s="13" t="s">
        <v>50</v>
      </c>
      <c r="T36" t="s">
        <v>223</v>
      </c>
      <c r="U36" s="39"/>
      <c r="V36" s="4">
        <v>4</v>
      </c>
      <c r="W36" s="37">
        <f t="shared" si="9"/>
        <v>0</v>
      </c>
    </row>
    <row r="37" spans="1:23" x14ac:dyDescent="0.35">
      <c r="A37" s="14" t="s">
        <v>15</v>
      </c>
      <c r="B37" t="s">
        <v>32</v>
      </c>
      <c r="C37" s="39"/>
      <c r="D37" s="6">
        <v>112</v>
      </c>
      <c r="E37" s="37">
        <f>C37*D37</f>
        <v>0</v>
      </c>
      <c r="G37" s="13" t="s">
        <v>15</v>
      </c>
      <c r="H37" t="s">
        <v>159</v>
      </c>
      <c r="I37" s="39"/>
      <c r="J37" s="6">
        <v>398</v>
      </c>
      <c r="K37" s="37">
        <f>I37*J37</f>
        <v>0</v>
      </c>
      <c r="M37" s="14" t="s">
        <v>35</v>
      </c>
      <c r="N37" t="s">
        <v>167</v>
      </c>
      <c r="O37" s="39"/>
      <c r="P37" s="7">
        <v>416</v>
      </c>
      <c r="Q37" s="37">
        <f t="shared" si="26"/>
        <v>0</v>
      </c>
      <c r="S37" s="13" t="s">
        <v>50</v>
      </c>
      <c r="T37" t="s">
        <v>224</v>
      </c>
      <c r="U37" s="39"/>
      <c r="V37" s="4">
        <v>2.5</v>
      </c>
      <c r="W37" s="37">
        <f t="shared" si="9"/>
        <v>0</v>
      </c>
    </row>
    <row r="38" spans="1:23" x14ac:dyDescent="0.35">
      <c r="A38" s="14" t="s">
        <v>15</v>
      </c>
      <c r="B38" t="s">
        <v>174</v>
      </c>
      <c r="C38" s="39"/>
      <c r="D38" s="6">
        <v>116</v>
      </c>
      <c r="E38" s="37">
        <f>C38*D38</f>
        <v>0</v>
      </c>
      <c r="G38" s="13" t="s">
        <v>35</v>
      </c>
      <c r="H38" t="s">
        <v>179</v>
      </c>
      <c r="I38" s="39"/>
      <c r="J38" s="7">
        <v>590.21</v>
      </c>
      <c r="K38" s="37">
        <f t="shared" ref="K38" si="27">I38*J38</f>
        <v>0</v>
      </c>
      <c r="M38" s="14" t="s">
        <v>35</v>
      </c>
      <c r="N38" t="s">
        <v>37</v>
      </c>
      <c r="O38" s="39"/>
      <c r="P38" s="7">
        <v>306</v>
      </c>
      <c r="Q38" s="37">
        <f t="shared" si="26"/>
        <v>0</v>
      </c>
      <c r="S38" s="14" t="s">
        <v>15</v>
      </c>
      <c r="T38" t="s">
        <v>6</v>
      </c>
      <c r="U38" s="39"/>
      <c r="V38" s="4">
        <v>10</v>
      </c>
      <c r="W38" s="37">
        <f t="shared" si="9"/>
        <v>0</v>
      </c>
    </row>
    <row r="39" spans="1:23" x14ac:dyDescent="0.35">
      <c r="A39" s="14" t="s">
        <v>15</v>
      </c>
      <c r="B39" t="s">
        <v>153</v>
      </c>
      <c r="C39" s="39"/>
      <c r="D39" s="6">
        <v>226</v>
      </c>
      <c r="E39" s="37">
        <f t="shared" ref="E39:E41" si="28">C39*D39</f>
        <v>0</v>
      </c>
      <c r="G39" s="13" t="s">
        <v>35</v>
      </c>
      <c r="H39" t="s">
        <v>181</v>
      </c>
      <c r="I39" s="39"/>
      <c r="J39" s="7">
        <v>530.21</v>
      </c>
      <c r="K39" s="37">
        <f>I39*J39</f>
        <v>0</v>
      </c>
      <c r="M39" s="14" t="s">
        <v>35</v>
      </c>
      <c r="N39" t="s">
        <v>38</v>
      </c>
      <c r="O39" s="39"/>
      <c r="P39" s="7">
        <v>363</v>
      </c>
      <c r="Q39" s="37">
        <f t="shared" si="26"/>
        <v>0</v>
      </c>
      <c r="S39" s="14" t="s">
        <v>15</v>
      </c>
      <c r="T39" t="s">
        <v>20</v>
      </c>
      <c r="U39" s="39"/>
      <c r="V39" s="6">
        <v>60</v>
      </c>
      <c r="W39" s="37">
        <f t="shared" si="9"/>
        <v>0</v>
      </c>
    </row>
    <row r="40" spans="1:23" x14ac:dyDescent="0.35">
      <c r="A40" s="14" t="s">
        <v>15</v>
      </c>
      <c r="B40" t="s">
        <v>154</v>
      </c>
      <c r="C40" s="39"/>
      <c r="D40" s="6">
        <v>264</v>
      </c>
      <c r="E40" s="37">
        <f t="shared" si="28"/>
        <v>0</v>
      </c>
      <c r="G40" s="13" t="s">
        <v>35</v>
      </c>
      <c r="H40" t="s">
        <v>169</v>
      </c>
      <c r="I40" s="39"/>
      <c r="J40" s="7">
        <v>395</v>
      </c>
      <c r="K40" s="37">
        <f>I40*J40</f>
        <v>0</v>
      </c>
      <c r="M40" s="14" t="s">
        <v>35</v>
      </c>
      <c r="N40" t="s">
        <v>36</v>
      </c>
      <c r="O40" s="39"/>
      <c r="P40" s="7">
        <v>416</v>
      </c>
      <c r="Q40" s="37">
        <f t="shared" si="26"/>
        <v>0</v>
      </c>
      <c r="S40" s="14" t="s">
        <v>15</v>
      </c>
      <c r="T40" t="s">
        <v>16</v>
      </c>
      <c r="U40" s="39"/>
      <c r="V40" s="6">
        <v>90</v>
      </c>
      <c r="W40" s="37">
        <f t="shared" si="9"/>
        <v>0</v>
      </c>
    </row>
    <row r="41" spans="1:23" x14ac:dyDescent="0.35">
      <c r="A41" s="14" t="s">
        <v>15</v>
      </c>
      <c r="B41" t="s">
        <v>155</v>
      </c>
      <c r="C41" s="39"/>
      <c r="D41" s="6">
        <v>323</v>
      </c>
      <c r="E41" s="37">
        <f t="shared" si="28"/>
        <v>0</v>
      </c>
      <c r="G41" s="13" t="s">
        <v>35</v>
      </c>
      <c r="H41" t="s">
        <v>182</v>
      </c>
      <c r="I41" s="39"/>
      <c r="J41" s="7">
        <v>349</v>
      </c>
      <c r="K41" s="37">
        <f t="shared" ref="K41:K42" si="29">I41*J41</f>
        <v>0</v>
      </c>
      <c r="M41" s="13" t="s">
        <v>35</v>
      </c>
      <c r="N41" t="s">
        <v>162</v>
      </c>
      <c r="O41" s="39"/>
      <c r="P41" s="7">
        <v>332</v>
      </c>
      <c r="Q41" s="37">
        <f t="shared" si="26"/>
        <v>0</v>
      </c>
      <c r="S41" s="14" t="s">
        <v>15</v>
      </c>
      <c r="T41" t="s">
        <v>115</v>
      </c>
      <c r="U41" s="39"/>
      <c r="V41" s="6">
        <v>90</v>
      </c>
      <c r="W41" s="37">
        <f t="shared" si="9"/>
        <v>0</v>
      </c>
    </row>
    <row r="42" spans="1:23" x14ac:dyDescent="0.35">
      <c r="A42" s="14" t="s">
        <v>15</v>
      </c>
      <c r="B42" t="s">
        <v>102</v>
      </c>
      <c r="C42" s="39"/>
      <c r="D42" s="6">
        <v>233</v>
      </c>
      <c r="E42" s="37">
        <f>C42*D42</f>
        <v>0</v>
      </c>
      <c r="G42" s="13" t="s">
        <v>35</v>
      </c>
      <c r="H42" t="s">
        <v>183</v>
      </c>
      <c r="I42" s="40"/>
      <c r="J42" s="7">
        <v>389</v>
      </c>
      <c r="K42" s="37">
        <f t="shared" si="29"/>
        <v>0</v>
      </c>
      <c r="M42" s="13" t="s">
        <v>35</v>
      </c>
      <c r="N42" t="s">
        <v>161</v>
      </c>
      <c r="O42" s="39"/>
      <c r="P42" s="7">
        <v>364</v>
      </c>
      <c r="Q42" s="37">
        <f t="shared" si="26"/>
        <v>0</v>
      </c>
      <c r="S42" s="14" t="s">
        <v>15</v>
      </c>
      <c r="T42" t="s">
        <v>171</v>
      </c>
      <c r="U42" s="39"/>
      <c r="V42" s="4">
        <v>450</v>
      </c>
      <c r="W42" s="37">
        <f t="shared" si="9"/>
        <v>0</v>
      </c>
    </row>
    <row r="43" spans="1:23" x14ac:dyDescent="0.35">
      <c r="A43" s="14" t="s">
        <v>15</v>
      </c>
      <c r="B43" t="s">
        <v>101</v>
      </c>
      <c r="C43" s="39"/>
      <c r="D43" s="6">
        <v>282</v>
      </c>
      <c r="E43" s="37">
        <f>C43*D43</f>
        <v>0</v>
      </c>
      <c r="G43" s="49" t="s">
        <v>96</v>
      </c>
      <c r="H43" s="49"/>
      <c r="I43" s="49"/>
      <c r="J43" s="49"/>
      <c r="K43">
        <f>SUM(K5:K42)</f>
        <v>0</v>
      </c>
      <c r="M43" s="13" t="s">
        <v>35</v>
      </c>
      <c r="N43" t="s">
        <v>163</v>
      </c>
      <c r="O43" s="40"/>
      <c r="P43" s="7">
        <v>402</v>
      </c>
      <c r="Q43" s="37">
        <f t="shared" si="26"/>
        <v>0</v>
      </c>
      <c r="S43" s="13" t="s">
        <v>15</v>
      </c>
      <c r="T43" t="s">
        <v>26</v>
      </c>
      <c r="U43" s="39"/>
      <c r="V43" s="4">
        <v>115</v>
      </c>
      <c r="W43" s="37">
        <f t="shared" ref="W43:W64" si="30">U43*V43</f>
        <v>0</v>
      </c>
    </row>
    <row r="44" spans="1:23" x14ac:dyDescent="0.35">
      <c r="A44" s="14" t="s">
        <v>15</v>
      </c>
      <c r="B44" t="s">
        <v>55</v>
      </c>
      <c r="C44" s="39"/>
      <c r="D44" s="6">
        <v>330</v>
      </c>
      <c r="E44" s="37">
        <f>C44*D44</f>
        <v>0</v>
      </c>
      <c r="M44" s="49" t="s">
        <v>98</v>
      </c>
      <c r="N44" s="49"/>
      <c r="O44" s="49"/>
      <c r="P44" s="49"/>
      <c r="Q44">
        <f>SUM(Q5:Q43)</f>
        <v>0</v>
      </c>
      <c r="S44" s="13" t="s">
        <v>15</v>
      </c>
      <c r="T44" t="s">
        <v>27</v>
      </c>
      <c r="U44" s="39"/>
      <c r="V44" s="4">
        <v>160</v>
      </c>
      <c r="W44" s="37">
        <f t="shared" si="30"/>
        <v>0</v>
      </c>
    </row>
    <row r="45" spans="1:23" x14ac:dyDescent="0.35">
      <c r="A45" s="14" t="s">
        <v>15</v>
      </c>
      <c r="B45" t="s">
        <v>150</v>
      </c>
      <c r="C45" s="39"/>
      <c r="D45" s="6">
        <v>228</v>
      </c>
      <c r="E45" s="37">
        <f>C45*D45</f>
        <v>0</v>
      </c>
      <c r="S45" s="13" t="s">
        <v>15</v>
      </c>
      <c r="T45" t="s">
        <v>28</v>
      </c>
      <c r="U45" s="39"/>
      <c r="V45" s="4">
        <v>135</v>
      </c>
      <c r="W45" s="37">
        <f t="shared" si="30"/>
        <v>0</v>
      </c>
    </row>
    <row r="46" spans="1:23" x14ac:dyDescent="0.35">
      <c r="A46" s="14" t="s">
        <v>15</v>
      </c>
      <c r="B46" t="s">
        <v>149</v>
      </c>
      <c r="C46" s="39"/>
      <c r="D46" s="6">
        <v>278</v>
      </c>
      <c r="E46" s="37">
        <f t="shared" ref="E46" si="31">C46*D46</f>
        <v>0</v>
      </c>
      <c r="S46" s="13" t="s">
        <v>15</v>
      </c>
      <c r="T46" t="s">
        <v>160</v>
      </c>
      <c r="U46" s="39"/>
      <c r="V46" s="4">
        <v>130</v>
      </c>
      <c r="W46" s="37">
        <f t="shared" si="30"/>
        <v>0</v>
      </c>
    </row>
    <row r="47" spans="1:23" x14ac:dyDescent="0.35">
      <c r="A47" s="14" t="s">
        <v>15</v>
      </c>
      <c r="B47" t="s">
        <v>120</v>
      </c>
      <c r="C47" s="39"/>
      <c r="D47" s="6">
        <v>328</v>
      </c>
      <c r="E47" s="37">
        <f t="shared" ref="E47" si="32">C47*D47</f>
        <v>0</v>
      </c>
      <c r="S47" s="13" t="s">
        <v>15</v>
      </c>
      <c r="T47" t="s">
        <v>188</v>
      </c>
      <c r="U47" s="39"/>
      <c r="V47" s="4">
        <v>0</v>
      </c>
      <c r="W47" s="37">
        <f t="shared" si="30"/>
        <v>0</v>
      </c>
    </row>
    <row r="48" spans="1:23" x14ac:dyDescent="0.35">
      <c r="A48" s="14" t="s">
        <v>15</v>
      </c>
      <c r="B48" t="s">
        <v>208</v>
      </c>
      <c r="C48" s="39"/>
      <c r="D48" s="6">
        <v>116</v>
      </c>
      <c r="E48" s="37">
        <f>C48*D48</f>
        <v>0</v>
      </c>
      <c r="S48" s="13" t="s">
        <v>15</v>
      </c>
      <c r="T48" t="s">
        <v>29</v>
      </c>
      <c r="U48" s="39"/>
      <c r="V48" s="4">
        <v>135</v>
      </c>
      <c r="W48" s="37">
        <f t="shared" si="30"/>
        <v>0</v>
      </c>
    </row>
    <row r="49" spans="1:23" x14ac:dyDescent="0.35">
      <c r="A49" s="14" t="s">
        <v>15</v>
      </c>
      <c r="B49" t="s">
        <v>192</v>
      </c>
      <c r="C49" s="39"/>
      <c r="D49" s="6">
        <v>238</v>
      </c>
      <c r="E49" s="37">
        <f>C49*D49</f>
        <v>0</v>
      </c>
      <c r="S49" s="13" t="s">
        <v>15</v>
      </c>
      <c r="T49" t="s">
        <v>30</v>
      </c>
      <c r="U49" s="39"/>
      <c r="V49" s="4">
        <v>100</v>
      </c>
      <c r="W49" s="37">
        <f t="shared" si="30"/>
        <v>0</v>
      </c>
    </row>
    <row r="50" spans="1:23" x14ac:dyDescent="0.35">
      <c r="A50" s="14" t="s">
        <v>15</v>
      </c>
      <c r="B50" t="s">
        <v>193</v>
      </c>
      <c r="C50" s="39"/>
      <c r="D50" s="6">
        <v>289</v>
      </c>
      <c r="E50" s="37">
        <f t="shared" ref="E50:E51" si="33">C50*D50</f>
        <v>0</v>
      </c>
      <c r="S50" s="13" t="s">
        <v>35</v>
      </c>
      <c r="T50" t="s">
        <v>6</v>
      </c>
      <c r="U50" s="39"/>
      <c r="V50" s="4">
        <v>10</v>
      </c>
      <c r="W50" s="37">
        <f t="shared" si="30"/>
        <v>0</v>
      </c>
    </row>
    <row r="51" spans="1:23" x14ac:dyDescent="0.35">
      <c r="A51" s="14" t="s">
        <v>15</v>
      </c>
      <c r="B51" t="s">
        <v>194</v>
      </c>
      <c r="C51" s="39"/>
      <c r="D51" s="6">
        <v>335</v>
      </c>
      <c r="E51" s="37">
        <f t="shared" si="33"/>
        <v>0</v>
      </c>
      <c r="S51" s="13" t="s">
        <v>35</v>
      </c>
      <c r="T51" t="s">
        <v>19</v>
      </c>
      <c r="U51" s="39"/>
      <c r="V51" s="4">
        <v>32</v>
      </c>
      <c r="W51" s="37">
        <f t="shared" si="30"/>
        <v>0</v>
      </c>
    </row>
    <row r="52" spans="1:23" x14ac:dyDescent="0.35">
      <c r="A52" s="49" t="s">
        <v>94</v>
      </c>
      <c r="B52" s="49"/>
      <c r="C52" s="49"/>
      <c r="D52" s="49"/>
      <c r="E52">
        <f>SUM(E5:E51)</f>
        <v>0</v>
      </c>
      <c r="S52" s="13" t="s">
        <v>35</v>
      </c>
      <c r="T52" t="s">
        <v>190</v>
      </c>
      <c r="U52" s="39"/>
      <c r="V52" s="4">
        <v>0</v>
      </c>
      <c r="W52" s="37">
        <f t="shared" si="30"/>
        <v>0</v>
      </c>
    </row>
    <row r="53" spans="1:23" x14ac:dyDescent="0.35">
      <c r="S53" s="13" t="s">
        <v>35</v>
      </c>
      <c r="T53" t="s">
        <v>39</v>
      </c>
      <c r="U53" s="39"/>
      <c r="V53" s="4">
        <v>104</v>
      </c>
      <c r="W53" s="37">
        <f t="shared" si="30"/>
        <v>0</v>
      </c>
    </row>
    <row r="54" spans="1:23" x14ac:dyDescent="0.35">
      <c r="S54" s="13" t="s">
        <v>35</v>
      </c>
      <c r="T54" t="s">
        <v>189</v>
      </c>
      <c r="U54" s="39"/>
      <c r="V54" s="4">
        <v>0</v>
      </c>
      <c r="W54" s="37">
        <f t="shared" si="30"/>
        <v>0</v>
      </c>
    </row>
    <row r="55" spans="1:23" x14ac:dyDescent="0.35">
      <c r="S55" s="13" t="s">
        <v>35</v>
      </c>
      <c r="T55" t="s">
        <v>40</v>
      </c>
      <c r="U55" s="39"/>
      <c r="V55" s="4">
        <v>32</v>
      </c>
      <c r="W55" s="37">
        <f t="shared" si="30"/>
        <v>0</v>
      </c>
    </row>
    <row r="56" spans="1:23" x14ac:dyDescent="0.35">
      <c r="S56" s="13" t="s">
        <v>35</v>
      </c>
      <c r="T56" t="s">
        <v>47</v>
      </c>
      <c r="U56" s="39"/>
      <c r="V56" s="4">
        <v>348</v>
      </c>
      <c r="W56" s="37">
        <f t="shared" si="30"/>
        <v>0</v>
      </c>
    </row>
    <row r="57" spans="1:23" x14ac:dyDescent="0.35">
      <c r="S57" s="13" t="s">
        <v>35</v>
      </c>
      <c r="T57" t="s">
        <v>48</v>
      </c>
      <c r="U57" s="39"/>
      <c r="V57" s="4">
        <v>336</v>
      </c>
      <c r="W57" s="37">
        <f t="shared" si="30"/>
        <v>0</v>
      </c>
    </row>
    <row r="58" spans="1:23" x14ac:dyDescent="0.35">
      <c r="S58" s="13" t="s">
        <v>35</v>
      </c>
      <c r="T58" t="s">
        <v>49</v>
      </c>
      <c r="U58" s="39"/>
      <c r="V58" s="4">
        <v>336</v>
      </c>
      <c r="W58" s="37">
        <f t="shared" si="30"/>
        <v>0</v>
      </c>
    </row>
    <row r="59" spans="1:23" x14ac:dyDescent="0.35">
      <c r="S59" s="13" t="s">
        <v>35</v>
      </c>
      <c r="T59" t="s">
        <v>43</v>
      </c>
      <c r="U59" s="39"/>
      <c r="V59" s="4">
        <v>311</v>
      </c>
      <c r="W59" s="37">
        <f t="shared" si="30"/>
        <v>0</v>
      </c>
    </row>
    <row r="60" spans="1:23" x14ac:dyDescent="0.35">
      <c r="S60" s="13" t="s">
        <v>35</v>
      </c>
      <c r="T60" t="s">
        <v>45</v>
      </c>
      <c r="U60" s="39"/>
      <c r="V60" s="4">
        <v>88</v>
      </c>
      <c r="W60" s="37">
        <f t="shared" si="30"/>
        <v>0</v>
      </c>
    </row>
    <row r="61" spans="1:23" x14ac:dyDescent="0.35">
      <c r="S61" s="13" t="s">
        <v>35</v>
      </c>
      <c r="T61" t="s">
        <v>42</v>
      </c>
      <c r="U61" s="39"/>
      <c r="V61" s="4">
        <v>134</v>
      </c>
      <c r="W61" s="37">
        <f t="shared" si="30"/>
        <v>0</v>
      </c>
    </row>
    <row r="62" spans="1:23" x14ac:dyDescent="0.35">
      <c r="S62" s="13" t="s">
        <v>35</v>
      </c>
      <c r="T62" t="s">
        <v>191</v>
      </c>
      <c r="U62" s="39"/>
      <c r="V62" s="4">
        <v>0</v>
      </c>
      <c r="W62" s="37">
        <f t="shared" ref="W62" si="34">U62*V62</f>
        <v>0</v>
      </c>
    </row>
    <row r="63" spans="1:23" x14ac:dyDescent="0.35">
      <c r="S63" s="13" t="s">
        <v>35</v>
      </c>
      <c r="T63" t="s">
        <v>44</v>
      </c>
      <c r="U63" s="39"/>
      <c r="V63" s="4">
        <v>128</v>
      </c>
      <c r="W63" s="37">
        <f t="shared" si="30"/>
        <v>0</v>
      </c>
    </row>
    <row r="64" spans="1:23" x14ac:dyDescent="0.35">
      <c r="S64" s="14" t="s">
        <v>35</v>
      </c>
      <c r="T64" t="s">
        <v>41</v>
      </c>
      <c r="U64" s="39"/>
      <c r="V64" s="4">
        <v>85</v>
      </c>
      <c r="W64" s="37">
        <f t="shared" si="30"/>
        <v>0</v>
      </c>
    </row>
    <row r="65" spans="19:23" x14ac:dyDescent="0.35">
      <c r="S65" s="14" t="s">
        <v>35</v>
      </c>
      <c r="T65" t="s">
        <v>46</v>
      </c>
      <c r="U65" s="39"/>
      <c r="V65" s="4">
        <v>103</v>
      </c>
      <c r="W65" s="37">
        <f t="shared" ref="W65" si="35">U65*V65</f>
        <v>0</v>
      </c>
    </row>
    <row r="66" spans="19:23" x14ac:dyDescent="0.35">
      <c r="S66" s="49" t="s">
        <v>99</v>
      </c>
      <c r="T66" s="49"/>
      <c r="U66" s="49"/>
      <c r="V66" s="49"/>
      <c r="W66">
        <f>SUM(W5:W65)</f>
        <v>0</v>
      </c>
    </row>
    <row r="72" spans="19:23" x14ac:dyDescent="0.35">
      <c r="S72" s="13"/>
      <c r="V72" s="5"/>
    </row>
    <row r="73" spans="19:23" x14ac:dyDescent="0.35">
      <c r="S73" s="13"/>
      <c r="V73" s="5"/>
    </row>
  </sheetData>
  <mergeCells count="10">
    <mergeCell ref="Y4:Z4"/>
    <mergeCell ref="Y16:AB16"/>
    <mergeCell ref="S66:V66"/>
    <mergeCell ref="G43:J43"/>
    <mergeCell ref="M44:P44"/>
    <mergeCell ref="A52:D52"/>
    <mergeCell ref="M4:N4"/>
    <mergeCell ref="S4:T4"/>
    <mergeCell ref="A4:B4"/>
    <mergeCell ref="G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RIC</vt:lpstr>
      <vt:lpstr>Intras</vt:lpstr>
      <vt:lpstr>BTE</vt:lpstr>
      <vt:lpstr>Accessoires</vt:lpstr>
      <vt:lpstr>Valo inventaire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MTO</dc:creator>
  <cp:lastModifiedBy>Marcel Pro</cp:lastModifiedBy>
  <cp:lastPrinted>2021-03-09T17:25:11Z</cp:lastPrinted>
  <dcterms:created xsi:type="dcterms:W3CDTF">2021-03-04T08:13:04Z</dcterms:created>
  <dcterms:modified xsi:type="dcterms:W3CDTF">2025-11-26T17:50:20Z</dcterms:modified>
</cp:coreProperties>
</file>